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tažené soubory\MK Slavkovská\"/>
    </mc:Choice>
  </mc:AlternateContent>
  <xr:revisionPtr revIDLastSave="0" documentId="13_ncr:1_{45280B4E-4CF2-45A1-8AF5-0013C2411164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xlnm._FilterDatabase" localSheetId="3" hidden="1">'Rozpočet Pol'!$F$1:$F$363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Pol'!$A$1:$U$363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53" i="12" l="1"/>
  <c r="F39" i="1" s="1"/>
  <c r="F9" i="12"/>
  <c r="G9" i="12" s="1"/>
  <c r="I9" i="12"/>
  <c r="K9" i="12"/>
  <c r="O9" i="12"/>
  <c r="Q9" i="12"/>
  <c r="U9" i="12"/>
  <c r="F16" i="12"/>
  <c r="G16" i="12"/>
  <c r="M16" i="12" s="1"/>
  <c r="I16" i="12"/>
  <c r="K16" i="12"/>
  <c r="O16" i="12"/>
  <c r="Q16" i="12"/>
  <c r="U16" i="12"/>
  <c r="F22" i="12"/>
  <c r="G22" i="12" s="1"/>
  <c r="M22" i="12" s="1"/>
  <c r="I22" i="12"/>
  <c r="K22" i="12"/>
  <c r="O22" i="12"/>
  <c r="Q22" i="12"/>
  <c r="U22" i="12"/>
  <c r="F25" i="12"/>
  <c r="G25" i="12" s="1"/>
  <c r="M25" i="12" s="1"/>
  <c r="I25" i="12"/>
  <c r="K25" i="12"/>
  <c r="O25" i="12"/>
  <c r="Q25" i="12"/>
  <c r="U25" i="12"/>
  <c r="F31" i="12"/>
  <c r="G31" i="12" s="1"/>
  <c r="M31" i="12" s="1"/>
  <c r="I31" i="12"/>
  <c r="K31" i="12"/>
  <c r="O31" i="12"/>
  <c r="Q31" i="12"/>
  <c r="U31" i="12"/>
  <c r="F38" i="12"/>
  <c r="G38" i="12" s="1"/>
  <c r="M38" i="12" s="1"/>
  <c r="I38" i="12"/>
  <c r="K38" i="12"/>
  <c r="O38" i="12"/>
  <c r="Q38" i="12"/>
  <c r="U38" i="12"/>
  <c r="F48" i="12"/>
  <c r="G48" i="12" s="1"/>
  <c r="M48" i="12" s="1"/>
  <c r="I48" i="12"/>
  <c r="K48" i="12"/>
  <c r="O48" i="12"/>
  <c r="Q48" i="12"/>
  <c r="U48" i="12"/>
  <c r="F50" i="12"/>
  <c r="G50" i="12"/>
  <c r="M50" i="12" s="1"/>
  <c r="I50" i="12"/>
  <c r="K50" i="12"/>
  <c r="O50" i="12"/>
  <c r="Q50" i="12"/>
  <c r="U50" i="12"/>
  <c r="F57" i="12"/>
  <c r="G57" i="12" s="1"/>
  <c r="M57" i="12" s="1"/>
  <c r="I57" i="12"/>
  <c r="K57" i="12"/>
  <c r="O57" i="12"/>
  <c r="Q57" i="12"/>
  <c r="U57" i="12"/>
  <c r="F59" i="12"/>
  <c r="G59" i="12" s="1"/>
  <c r="M59" i="12" s="1"/>
  <c r="I59" i="12"/>
  <c r="K59" i="12"/>
  <c r="O59" i="12"/>
  <c r="Q59" i="12"/>
  <c r="U59" i="12"/>
  <c r="F64" i="12"/>
  <c r="G64" i="12" s="1"/>
  <c r="M64" i="12" s="1"/>
  <c r="I64" i="12"/>
  <c r="K64" i="12"/>
  <c r="O64" i="12"/>
  <c r="Q64" i="12"/>
  <c r="U64" i="12"/>
  <c r="F66" i="12"/>
  <c r="G66" i="12" s="1"/>
  <c r="M66" i="12" s="1"/>
  <c r="I66" i="12"/>
  <c r="K66" i="12"/>
  <c r="O66" i="12"/>
  <c r="Q66" i="12"/>
  <c r="U66" i="12"/>
  <c r="F75" i="12"/>
  <c r="G75" i="12" s="1"/>
  <c r="M75" i="12" s="1"/>
  <c r="I75" i="12"/>
  <c r="K75" i="12"/>
  <c r="O75" i="12"/>
  <c r="Q75" i="12"/>
  <c r="U75" i="12"/>
  <c r="F84" i="12"/>
  <c r="G84" i="12" s="1"/>
  <c r="M84" i="12" s="1"/>
  <c r="I84" i="12"/>
  <c r="K84" i="12"/>
  <c r="O84" i="12"/>
  <c r="Q84" i="12"/>
  <c r="U84" i="12"/>
  <c r="F87" i="12"/>
  <c r="G87" i="12"/>
  <c r="M87" i="12" s="1"/>
  <c r="I87" i="12"/>
  <c r="K87" i="12"/>
  <c r="O87" i="12"/>
  <c r="Q87" i="12"/>
  <c r="U87" i="12"/>
  <c r="F94" i="12"/>
  <c r="G94" i="12" s="1"/>
  <c r="M94" i="12" s="1"/>
  <c r="I94" i="12"/>
  <c r="K94" i="12"/>
  <c r="O94" i="12"/>
  <c r="Q94" i="12"/>
  <c r="U94" i="12"/>
  <c r="F104" i="12"/>
  <c r="G104" i="12" s="1"/>
  <c r="M104" i="12" s="1"/>
  <c r="I104" i="12"/>
  <c r="K104" i="12"/>
  <c r="O104" i="12"/>
  <c r="Q104" i="12"/>
  <c r="U104" i="12"/>
  <c r="F106" i="12"/>
  <c r="G106" i="12" s="1"/>
  <c r="M106" i="12" s="1"/>
  <c r="I106" i="12"/>
  <c r="K106" i="12"/>
  <c r="O106" i="12"/>
  <c r="Q106" i="12"/>
  <c r="U106" i="12"/>
  <c r="F108" i="12"/>
  <c r="G108" i="12" s="1"/>
  <c r="M108" i="12" s="1"/>
  <c r="I108" i="12"/>
  <c r="K108" i="12"/>
  <c r="O108" i="12"/>
  <c r="Q108" i="12"/>
  <c r="U108" i="12"/>
  <c r="F120" i="12"/>
  <c r="G120" i="12" s="1"/>
  <c r="M120" i="12" s="1"/>
  <c r="I120" i="12"/>
  <c r="K120" i="12"/>
  <c r="O120" i="12"/>
  <c r="Q120" i="12"/>
  <c r="U120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8" i="12"/>
  <c r="G128" i="12" s="1"/>
  <c r="M128" i="12" s="1"/>
  <c r="I128" i="12"/>
  <c r="K128" i="12"/>
  <c r="O128" i="12"/>
  <c r="Q128" i="12"/>
  <c r="U128" i="12"/>
  <c r="F130" i="12"/>
  <c r="G130" i="12" s="1"/>
  <c r="M130" i="12" s="1"/>
  <c r="I130" i="12"/>
  <c r="K130" i="12"/>
  <c r="O130" i="12"/>
  <c r="Q130" i="12"/>
  <c r="U130" i="12"/>
  <c r="F132" i="12"/>
  <c r="G132" i="12" s="1"/>
  <c r="M132" i="12" s="1"/>
  <c r="I132" i="12"/>
  <c r="K132" i="12"/>
  <c r="O132" i="12"/>
  <c r="Q132" i="12"/>
  <c r="U132" i="12"/>
  <c r="F142" i="12"/>
  <c r="G142" i="12" s="1"/>
  <c r="M142" i="12" s="1"/>
  <c r="I142" i="12"/>
  <c r="K142" i="12"/>
  <c r="O142" i="12"/>
  <c r="Q142" i="12"/>
  <c r="U142" i="12"/>
  <c r="F145" i="12"/>
  <c r="G145" i="12"/>
  <c r="M145" i="12" s="1"/>
  <c r="I145" i="12"/>
  <c r="K145" i="12"/>
  <c r="O145" i="12"/>
  <c r="Q145" i="12"/>
  <c r="U145" i="12"/>
  <c r="F148" i="12"/>
  <c r="G148" i="12"/>
  <c r="M148" i="12" s="1"/>
  <c r="I148" i="12"/>
  <c r="K148" i="12"/>
  <c r="O148" i="12"/>
  <c r="Q148" i="12"/>
  <c r="U148" i="12"/>
  <c r="F155" i="12"/>
  <c r="G155" i="12" s="1"/>
  <c r="M155" i="12" s="1"/>
  <c r="I155" i="12"/>
  <c r="K155" i="12"/>
  <c r="O155" i="12"/>
  <c r="Q155" i="12"/>
  <c r="U155" i="12"/>
  <c r="F171" i="12"/>
  <c r="G171" i="12" s="1"/>
  <c r="M171" i="12" s="1"/>
  <c r="I171" i="12"/>
  <c r="K171" i="12"/>
  <c r="O171" i="12"/>
  <c r="Q171" i="12"/>
  <c r="U171" i="12"/>
  <c r="F184" i="12"/>
  <c r="G184" i="12" s="1"/>
  <c r="M184" i="12" s="1"/>
  <c r="I184" i="12"/>
  <c r="K184" i="12"/>
  <c r="O184" i="12"/>
  <c r="Q184" i="12"/>
  <c r="U184" i="12"/>
  <c r="F197" i="12"/>
  <c r="G197" i="12" s="1"/>
  <c r="M197" i="12" s="1"/>
  <c r="I197" i="12"/>
  <c r="K197" i="12"/>
  <c r="O197" i="12"/>
  <c r="Q197" i="12"/>
  <c r="U197" i="12"/>
  <c r="F207" i="12"/>
  <c r="G207" i="12" s="1"/>
  <c r="M207" i="12" s="1"/>
  <c r="I207" i="12"/>
  <c r="K207" i="12"/>
  <c r="O207" i="12"/>
  <c r="Q207" i="12"/>
  <c r="U207" i="12"/>
  <c r="F217" i="12"/>
  <c r="G217" i="12" s="1"/>
  <c r="M217" i="12" s="1"/>
  <c r="I217" i="12"/>
  <c r="K217" i="12"/>
  <c r="O217" i="12"/>
  <c r="Q217" i="12"/>
  <c r="U217" i="12"/>
  <c r="G224" i="12"/>
  <c r="M224" i="12" s="1"/>
  <c r="I224" i="12"/>
  <c r="K224" i="12"/>
  <c r="O224" i="12"/>
  <c r="Q224" i="12"/>
  <c r="U224" i="12"/>
  <c r="F232" i="12"/>
  <c r="G232" i="12" s="1"/>
  <c r="M232" i="12" s="1"/>
  <c r="I232" i="12"/>
  <c r="K232" i="12"/>
  <c r="O232" i="12"/>
  <c r="Q232" i="12"/>
  <c r="U232" i="12"/>
  <c r="F241" i="12"/>
  <c r="G241" i="12" s="1"/>
  <c r="M241" i="12" s="1"/>
  <c r="I241" i="12"/>
  <c r="K241" i="12"/>
  <c r="O241" i="12"/>
  <c r="Q241" i="12"/>
  <c r="U241" i="12"/>
  <c r="F247" i="12"/>
  <c r="G247" i="12" s="1"/>
  <c r="M247" i="12" s="1"/>
  <c r="I247" i="12"/>
  <c r="K247" i="12"/>
  <c r="O247" i="12"/>
  <c r="Q247" i="12"/>
  <c r="U247" i="12"/>
  <c r="F254" i="12"/>
  <c r="G254" i="12" s="1"/>
  <c r="M254" i="12" s="1"/>
  <c r="I254" i="12"/>
  <c r="K254" i="12"/>
  <c r="O254" i="12"/>
  <c r="Q254" i="12"/>
  <c r="U254" i="12"/>
  <c r="F262" i="12"/>
  <c r="G262" i="12"/>
  <c r="M262" i="12" s="1"/>
  <c r="I262" i="12"/>
  <c r="K262" i="12"/>
  <c r="O262" i="12"/>
  <c r="Q262" i="12"/>
  <c r="U262" i="12"/>
  <c r="F266" i="12"/>
  <c r="G266" i="12" s="1"/>
  <c r="I266" i="12"/>
  <c r="I265" i="12" s="1"/>
  <c r="K266" i="12"/>
  <c r="K265" i="12" s="1"/>
  <c r="O266" i="12"/>
  <c r="O265" i="12" s="1"/>
  <c r="Q266" i="12"/>
  <c r="Q265" i="12" s="1"/>
  <c r="U266" i="12"/>
  <c r="U265" i="12" s="1"/>
  <c r="F270" i="12"/>
  <c r="G270" i="12" s="1"/>
  <c r="I270" i="12"/>
  <c r="I269" i="12" s="1"/>
  <c r="K270" i="12"/>
  <c r="K269" i="12" s="1"/>
  <c r="O270" i="12"/>
  <c r="O269" i="12" s="1"/>
  <c r="Q270" i="12"/>
  <c r="Q269" i="12" s="1"/>
  <c r="U270" i="12"/>
  <c r="U269" i="12" s="1"/>
  <c r="F275" i="12"/>
  <c r="G275" i="12" s="1"/>
  <c r="I275" i="12"/>
  <c r="I274" i="12" s="1"/>
  <c r="K275" i="12"/>
  <c r="K274" i="12" s="1"/>
  <c r="O275" i="12"/>
  <c r="O274" i="12" s="1"/>
  <c r="Q275" i="12"/>
  <c r="Q274" i="12" s="1"/>
  <c r="U275" i="12"/>
  <c r="U274" i="12" s="1"/>
  <c r="F281" i="12"/>
  <c r="G281" i="12" s="1"/>
  <c r="I281" i="12"/>
  <c r="K281" i="12"/>
  <c r="O281" i="12"/>
  <c r="Q281" i="12"/>
  <c r="U281" i="12"/>
  <c r="F287" i="12"/>
  <c r="G287" i="12" s="1"/>
  <c r="M287" i="12" s="1"/>
  <c r="I287" i="12"/>
  <c r="K287" i="12"/>
  <c r="O287" i="12"/>
  <c r="Q287" i="12"/>
  <c r="U287" i="12"/>
  <c r="F293" i="12"/>
  <c r="G293" i="12" s="1"/>
  <c r="M293" i="12" s="1"/>
  <c r="I293" i="12"/>
  <c r="K293" i="12"/>
  <c r="O293" i="12"/>
  <c r="Q293" i="12"/>
  <c r="U293" i="12"/>
  <c r="F295" i="12"/>
  <c r="G295" i="12" s="1"/>
  <c r="M295" i="12" s="1"/>
  <c r="I295" i="12"/>
  <c r="K295" i="12"/>
  <c r="O295" i="12"/>
  <c r="Q295" i="12"/>
  <c r="U295" i="12"/>
  <c r="F299" i="12"/>
  <c r="G299" i="12" s="1"/>
  <c r="M299" i="12" s="1"/>
  <c r="I299" i="12"/>
  <c r="K299" i="12"/>
  <c r="O299" i="12"/>
  <c r="Q299" i="12"/>
  <c r="U299" i="12"/>
  <c r="F301" i="12"/>
  <c r="G301" i="12" s="1"/>
  <c r="M301" i="12" s="1"/>
  <c r="I301" i="12"/>
  <c r="K301" i="12"/>
  <c r="O301" i="12"/>
  <c r="Q301" i="12"/>
  <c r="U301" i="12"/>
  <c r="F302" i="12"/>
  <c r="G302" i="12" s="1"/>
  <c r="M302" i="12" s="1"/>
  <c r="I302" i="12"/>
  <c r="K302" i="12"/>
  <c r="O302" i="12"/>
  <c r="Q302" i="12"/>
  <c r="U302" i="12"/>
  <c r="F303" i="12"/>
  <c r="G303" i="12" s="1"/>
  <c r="M303" i="12" s="1"/>
  <c r="I303" i="12"/>
  <c r="K303" i="12"/>
  <c r="O303" i="12"/>
  <c r="Q303" i="12"/>
  <c r="U303" i="12"/>
  <c r="F309" i="12"/>
  <c r="G309" i="12" s="1"/>
  <c r="M309" i="12" s="1"/>
  <c r="I309" i="12"/>
  <c r="K309" i="12"/>
  <c r="O309" i="12"/>
  <c r="Q309" i="12"/>
  <c r="U309" i="12"/>
  <c r="F313" i="12"/>
  <c r="G313" i="12" s="1"/>
  <c r="I313" i="12"/>
  <c r="K313" i="12"/>
  <c r="O313" i="12"/>
  <c r="Q313" i="12"/>
  <c r="U313" i="12"/>
  <c r="F320" i="12"/>
  <c r="G320" i="12" s="1"/>
  <c r="M320" i="12" s="1"/>
  <c r="I320" i="12"/>
  <c r="K320" i="12"/>
  <c r="O320" i="12"/>
  <c r="Q320" i="12"/>
  <c r="U320" i="12"/>
  <c r="F323" i="12"/>
  <c r="G323" i="12" s="1"/>
  <c r="I323" i="12"/>
  <c r="I322" i="12" s="1"/>
  <c r="K323" i="12"/>
  <c r="K322" i="12" s="1"/>
  <c r="O323" i="12"/>
  <c r="O322" i="12" s="1"/>
  <c r="Q323" i="12"/>
  <c r="Q322" i="12" s="1"/>
  <c r="U323" i="12"/>
  <c r="U322" i="12" s="1"/>
  <c r="F330" i="12"/>
  <c r="G330" i="12" s="1"/>
  <c r="I330" i="12"/>
  <c r="K330" i="12"/>
  <c r="O330" i="12"/>
  <c r="Q330" i="12"/>
  <c r="U330" i="12"/>
  <c r="F335" i="12"/>
  <c r="G335" i="12" s="1"/>
  <c r="M335" i="12" s="1"/>
  <c r="I335" i="12"/>
  <c r="K335" i="12"/>
  <c r="O335" i="12"/>
  <c r="Q335" i="12"/>
  <c r="U335" i="12"/>
  <c r="F340" i="12"/>
  <c r="G340" i="12" s="1"/>
  <c r="M340" i="12" s="1"/>
  <c r="I340" i="12"/>
  <c r="K340" i="12"/>
  <c r="O340" i="12"/>
  <c r="Q340" i="12"/>
  <c r="U340" i="12"/>
  <c r="F346" i="12"/>
  <c r="G346" i="12" s="1"/>
  <c r="M346" i="12" s="1"/>
  <c r="I346" i="12"/>
  <c r="K346" i="12"/>
  <c r="O346" i="12"/>
  <c r="Q346" i="12"/>
  <c r="U346" i="12"/>
  <c r="I20" i="1"/>
  <c r="I19" i="1"/>
  <c r="G27" i="1"/>
  <c r="J28" i="1"/>
  <c r="J26" i="1"/>
  <c r="G38" i="1"/>
  <c r="F38" i="1"/>
  <c r="J23" i="1"/>
  <c r="J24" i="1"/>
  <c r="J25" i="1"/>
  <c r="J27" i="1"/>
  <c r="E24" i="1"/>
  <c r="E26" i="1"/>
  <c r="Q312" i="12" l="1"/>
  <c r="O312" i="12"/>
  <c r="K141" i="12"/>
  <c r="O141" i="12"/>
  <c r="I141" i="12"/>
  <c r="M323" i="12"/>
  <c r="M322" i="12" s="1"/>
  <c r="G322" i="12"/>
  <c r="I55" i="1" s="1"/>
  <c r="I17" i="1" s="1"/>
  <c r="M281" i="12"/>
  <c r="M280" i="12" s="1"/>
  <c r="G280" i="12"/>
  <c r="I53" i="1" s="1"/>
  <c r="M270" i="12"/>
  <c r="M269" i="12" s="1"/>
  <c r="G269" i="12"/>
  <c r="I51" i="1" s="1"/>
  <c r="G8" i="12"/>
  <c r="AD353" i="12"/>
  <c r="G39" i="1" s="1"/>
  <c r="G40" i="1" s="1"/>
  <c r="G25" i="1" s="1"/>
  <c r="G26" i="1" s="1"/>
  <c r="F40" i="1"/>
  <c r="G23" i="1" s="1"/>
  <c r="K312" i="12"/>
  <c r="Q280" i="12"/>
  <c r="U8" i="12"/>
  <c r="U280" i="12"/>
  <c r="U329" i="12"/>
  <c r="I312" i="12"/>
  <c r="O280" i="12"/>
  <c r="Q8" i="12"/>
  <c r="Q329" i="12"/>
  <c r="K280" i="12"/>
  <c r="O8" i="12"/>
  <c r="O329" i="12"/>
  <c r="I280" i="12"/>
  <c r="U147" i="12"/>
  <c r="K8" i="12"/>
  <c r="K329" i="12"/>
  <c r="Q147" i="12"/>
  <c r="I8" i="12"/>
  <c r="I329" i="12"/>
  <c r="O147" i="12"/>
  <c r="U141" i="12"/>
  <c r="K147" i="12"/>
  <c r="Q141" i="12"/>
  <c r="I147" i="12"/>
  <c r="U312" i="12"/>
  <c r="M275" i="12"/>
  <c r="M274" i="12" s="1"/>
  <c r="G274" i="12"/>
  <c r="I52" i="1" s="1"/>
  <c r="M147" i="12"/>
  <c r="M330" i="12"/>
  <c r="M329" i="12" s="1"/>
  <c r="G329" i="12"/>
  <c r="I56" i="1" s="1"/>
  <c r="I18" i="1" s="1"/>
  <c r="G312" i="12"/>
  <c r="I54" i="1" s="1"/>
  <c r="M313" i="12"/>
  <c r="M312" i="12" s="1"/>
  <c r="G265" i="12"/>
  <c r="I50" i="1" s="1"/>
  <c r="M266" i="12"/>
  <c r="M265" i="12" s="1"/>
  <c r="M141" i="12"/>
  <c r="G141" i="12"/>
  <c r="I48" i="1" s="1"/>
  <c r="M9" i="12"/>
  <c r="M8" i="12" s="1"/>
  <c r="G147" i="12"/>
  <c r="I49" i="1" s="1"/>
  <c r="G28" i="1" l="1"/>
  <c r="H39" i="1"/>
  <c r="H40" i="1" s="1"/>
  <c r="G353" i="12"/>
  <c r="I47" i="1"/>
  <c r="G24" i="1"/>
  <c r="G29" i="1" s="1"/>
  <c r="I39" i="1" l="1"/>
  <c r="I40" i="1" s="1"/>
  <c r="J39" i="1" s="1"/>
  <c r="J40" i="1" s="1"/>
  <c r="I16" i="1"/>
  <c r="I21" i="1" s="1"/>
  <c r="I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<sst xmlns="http://schemas.openxmlformats.org/spreadsheetml/2006/main" count="972" uniqueCount="347">
  <si>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</si>
  <si>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</si>
  <si>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</si>
  <si>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</si>
  <si>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</si>
  <si>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</si>
  <si>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</si>
  <si>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</si>
  <si>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</si>
  <si>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</si>
  <si>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</si>
  <si>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</si>
  <si>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</si>
  <si>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</si>
  <si>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</si>
  <si>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</si>
  <si>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</si>
  <si>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</si>
  <si>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</si>
  <si>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</si>
  <si>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</si>
  <si>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</si>
  <si>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</si>
  <si>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</si>
  <si>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</si>
  <si>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</si>
  <si>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</si>
  <si>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</si>
  <si>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</si>
  <si>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</si>
  <si>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</si>
  <si>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</si>
  <si>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</si>
  <si>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</si>
  <si>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</si>
  <si>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</si>
  <si>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</si>
  <si>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</si>
  <si>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</si>
  <si>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</si>
  <si>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</si>
  <si>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</si>
  <si>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</si>
  <si>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</si>
  <si>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</si>
  <si>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</si>
  <si>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ulice Slavkovská - SO.102.1 Chodník - úsek 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</si>
  <si>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</si>
  <si>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</si>
  <si>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</si>
  <si>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</si>
  <si>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</si>
  <si>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</si>
  <si>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</si>
  <si>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</si>
  <si>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</si>
  <si>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</si>
  <si>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</si>
  <si>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</si>
  <si>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</si>
  <si>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</si>
  <si>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</si>
  <si>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</si>
  <si>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</si>
  <si>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</si>
  <si>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</si>
  <si>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</si>
  <si>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</si>
  <si>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711</t>
  </si>
  <si>
    <t>Izolace proti vodě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</si>
  <si>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</si>
  <si>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</si>
  <si>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</si>
  <si>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</si>
  <si>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</si>
  <si>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</si>
  <si>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</si>
  <si>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</si>
  <si>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</si>
  <si>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</si>
  <si>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</si>
  <si>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</si>
  <si>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</si>
  <si>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</si>
  <si>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</si>
  <si>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</si>
  <si>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</si>
  <si>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</si>
  <si>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</si>
  <si>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</si>
  <si>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</si>
  <si>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</si>
  <si>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</si>
  <si>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</si>
  <si>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</si>
  <si>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</si>
  <si>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</si>
  <si>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</si>
  <si>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</si>
  <si>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</si>
  <si>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</si>
  <si>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</si>
  <si>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</si>
  <si>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</si>
  <si>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</si>
  <si>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</si>
  <si>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</si>
  <si>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úsek 1:</t>
  </si>
  <si>
    <t>stávající dlažba, do sutí:</t>
  </si>
  <si>
    <t>160,63+16,7+16,4</t>
  </si>
  <si>
    <t>pro předláždění:5,86</t>
  </si>
  <si>
    <t>Mezisoučet</t>
  </si>
  <si>
    <t>113107610R00</t>
  </si>
  <si>
    <t>Odstranění podkladu nad 50 m2,kam.drcené tl.10 cm</t>
  </si>
  <si>
    <t>113109315R00</t>
  </si>
  <si>
    <t>Odstranění podkladu pl.50 m2, bet.prostý tl.15 cm</t>
  </si>
  <si>
    <t>úsek 1:10,3</t>
  </si>
  <si>
    <t>113201111R00</t>
  </si>
  <si>
    <t>Vytrhání obrubníků chodníkových a parkových</t>
  </si>
  <si>
    <t>m</t>
  </si>
  <si>
    <t>23,3+20+41,25</t>
  </si>
  <si>
    <t>2,5+6</t>
  </si>
  <si>
    <t>120001101R00</t>
  </si>
  <si>
    <t>Příplatek za ztížení vykopávky v blízkosti vedení</t>
  </si>
  <si>
    <t>m3</t>
  </si>
  <si>
    <t>v blízkosti IS, souběh, křížení:</t>
  </si>
  <si>
    <t>podzemní sdělovací kabely:</t>
  </si>
  <si>
    <t>podzemní sdělovací kabely:0,5*0,5*(23+84)</t>
  </si>
  <si>
    <t>kabely NN:0,5*0,5*(25)</t>
  </si>
  <si>
    <t>122201101R00</t>
  </si>
  <si>
    <t>Odkopávky nezapažené v hor. 3 do 100 m3</t>
  </si>
  <si>
    <t>odečteno z el. PD::</t>
  </si>
  <si>
    <t>chodník:0,43*164,94</t>
  </si>
  <si>
    <t>sjezdy:0,45*39,11</t>
  </si>
  <si>
    <t>obrubník:(0,43)*0,5*78,25</t>
  </si>
  <si>
    <t>pro okapúový chodník z TK 16/22:0,15*35,55</t>
  </si>
  <si>
    <t>odpočet bouraných ploch:</t>
  </si>
  <si>
    <t>-(0,03+0,1)*193,73</t>
  </si>
  <si>
    <t>122201109R00</t>
  </si>
  <si>
    <t>Příplatek za lepivost - odkopávky v hor. 3</t>
  </si>
  <si>
    <t>50%:0,5*85,49505</t>
  </si>
  <si>
    <t>122201102R00</t>
  </si>
  <si>
    <t>Odkopávky nezapažené v hor. 3 do 1000 m3, pro sanaci v případě potřeby</t>
  </si>
  <si>
    <t>sjezdy:</t>
  </si>
  <si>
    <t>sanace zemní pláně v případě nutnosti, tl. 300 mm:</t>
  </si>
  <si>
    <t>0,3*39,11</t>
  </si>
  <si>
    <t>50%:0,5*11,733</t>
  </si>
  <si>
    <t>139601102R00</t>
  </si>
  <si>
    <t>Ruční výkop jam, rýh a šachet v hornině tř. 3</t>
  </si>
  <si>
    <t>pro uložení kabelového vedení v místě křížení nebo souběhu v případě požadavku správce sítě:</t>
  </si>
  <si>
    <t>úsek 1:0,4*0,8*(40)</t>
  </si>
  <si>
    <t>162301102R00</t>
  </si>
  <si>
    <t>Vodorovné přemístění výkopku z hor.1-4 do 1000 m</t>
  </si>
  <si>
    <t>pro zpoětný zásyp na mezideponii a zpět:2*11,095</t>
  </si>
  <si>
    <t>162701105R00</t>
  </si>
  <si>
    <t>Vodorovné přemístění výkopku z hor.1-4 do 10000 m</t>
  </si>
  <si>
    <t>na skládku:</t>
  </si>
  <si>
    <t>odkopávky:</t>
  </si>
  <si>
    <t>85,49505</t>
  </si>
  <si>
    <t>12,8</t>
  </si>
  <si>
    <t>odpočet pro zpětný zásyp:-11,095</t>
  </si>
  <si>
    <t>odkopávky pro sanaci zemní pláně:11,733</t>
  </si>
  <si>
    <t>162701109R00</t>
  </si>
  <si>
    <t>Příplatek k vod. přemístění hor.1-4 za další 1 km</t>
  </si>
  <si>
    <t>na skládku , 20 km:</t>
  </si>
  <si>
    <t>10*85,49505</t>
  </si>
  <si>
    <t>10*12,8</t>
  </si>
  <si>
    <t>odpočet pro zpětný zásyp:-10*11,095</t>
  </si>
  <si>
    <t>odkopávky pro sanaci zemní pláně:10*11,733</t>
  </si>
  <si>
    <t>167101101R00</t>
  </si>
  <si>
    <t>Nakládání výkopku z hor.1-4 v množství do 100 m3</t>
  </si>
  <si>
    <t>z mezideponie pro zpětný zásyp:</t>
  </si>
  <si>
    <t>11,095</t>
  </si>
  <si>
    <t>171201201R00</t>
  </si>
  <si>
    <t>Uložení sypaniny na skl.-sypanina na výšku přes 2m</t>
  </si>
  <si>
    <t>174101102R00</t>
  </si>
  <si>
    <t>Zásyp ruční se zhutněním</t>
  </si>
  <si>
    <t>za obrubník chodníkový:</t>
  </si>
  <si>
    <t>0,2*0,3*78,25</t>
  </si>
  <si>
    <t>úsek 1:0,4*0,4*(40)</t>
  </si>
  <si>
    <t>180402111R00</t>
  </si>
  <si>
    <t>Založení trávníku parkového výsevem v rovině</t>
  </si>
  <si>
    <t>43,4</t>
  </si>
  <si>
    <t>00572400R</t>
  </si>
  <si>
    <t>Směs travní parková</t>
  </si>
  <si>
    <t>kg</t>
  </si>
  <si>
    <t>POL3_0</t>
  </si>
  <si>
    <t>10kg/100m2:43,4/100*10</t>
  </si>
  <si>
    <t>181101102R00</t>
  </si>
  <si>
    <t>Úprava pláně v zářezech v hor. 1-4, se zhutněním</t>
  </si>
  <si>
    <t>chodník:</t>
  </si>
  <si>
    <t>27,75</t>
  </si>
  <si>
    <t>150,58</t>
  </si>
  <si>
    <t>16,68</t>
  </si>
  <si>
    <t>rozšíření pod obrubník:</t>
  </si>
  <si>
    <t>0,5*77,85</t>
  </si>
  <si>
    <t>181300010RAE</t>
  </si>
  <si>
    <t>Rozprostření ornice v rovině tloušťka 15 cm, dovoz ornice ze vzdálenosti 15 km</t>
  </si>
  <si>
    <t>POL2_0</t>
  </si>
  <si>
    <t>35,9+3+4,5</t>
  </si>
  <si>
    <t>184802111R00</t>
  </si>
  <si>
    <t>Chem. odplevelení před založ. postřikem, v rovině</t>
  </si>
  <si>
    <t>185851111R00</t>
  </si>
  <si>
    <t>Dovoz vody pro zálivku rostlin do 6 km</t>
  </si>
  <si>
    <t>1m3/50m2:43,4/50</t>
  </si>
  <si>
    <t>185803111R00</t>
  </si>
  <si>
    <t>Ošetření trávníku v rovině</t>
  </si>
  <si>
    <t>2x:2*43,4</t>
  </si>
  <si>
    <t>111104211R00</t>
  </si>
  <si>
    <t>Pokosení trávníku parkov. svah do 1:5, odvoz 20 km</t>
  </si>
  <si>
    <t>199000002R00</t>
  </si>
  <si>
    <t>Poplatek za skládku horniny 1- 4</t>
  </si>
  <si>
    <t>81,22105</t>
  </si>
  <si>
    <t>odpočet pro zpětný zásyp:-8,671</t>
  </si>
  <si>
    <t>odkopávky pro sanaci zemní pláně:7,221</t>
  </si>
  <si>
    <t>289971211R00</t>
  </si>
  <si>
    <t>Zřízení vrstvy z geotextilie sklon do 1:5 š.do 3 m</t>
  </si>
  <si>
    <t>35,55</t>
  </si>
  <si>
    <t>69366202R</t>
  </si>
  <si>
    <t>Geotextilie 300 g/m2 š. 200 cm</t>
  </si>
  <si>
    <t>1,2*35,55</t>
  </si>
  <si>
    <t>564782111R00</t>
  </si>
  <si>
    <t>Podklad ze štěrkodrti 0-63 po zhutnění tl. 30 cm</t>
  </si>
  <si>
    <t>39,11</t>
  </si>
  <si>
    <t>564861111R00</t>
  </si>
  <si>
    <t>Podklad ze štěrkodrti po zhutnění tloušťky 20 cm</t>
  </si>
  <si>
    <t>4*2,26</t>
  </si>
  <si>
    <t>předlažba, materiál původní:</t>
  </si>
  <si>
    <t>2,5+3,36</t>
  </si>
  <si>
    <t>0,5*78,25</t>
  </si>
  <si>
    <t>567122111R00</t>
  </si>
  <si>
    <t>Podklad z kameniva zpev.cementem SC C8/10 tl.12 cm</t>
  </si>
  <si>
    <t>596215021R00</t>
  </si>
  <si>
    <t>Kladení zámkové dlažby tl. 6 cm do drtě tl. 5 cm</t>
  </si>
  <si>
    <t>odpočet sjezdy:-24,07</t>
  </si>
  <si>
    <t>-4*1,5</t>
  </si>
  <si>
    <t>59245110R</t>
  </si>
  <si>
    <t>Dlažba sklad. 20x10x6 cm přírodní</t>
  </si>
  <si>
    <t>170,94</t>
  </si>
  <si>
    <t>odpočet SLP:-20,45</t>
  </si>
  <si>
    <t>ztratné 1%:0,01*144,49</t>
  </si>
  <si>
    <t>592451151R</t>
  </si>
  <si>
    <t>Dlažba SLP skladba 20x10x6 cm červená, dlažba pro nevidomé</t>
  </si>
  <si>
    <t>4,19+5,8+8,9</t>
  </si>
  <si>
    <t>0,6*0,4*2*2</t>
  </si>
  <si>
    <t>0,6*0,4+0,9*0,4</t>
  </si>
  <si>
    <t>ztratné 1%:0,01*20,45</t>
  </si>
  <si>
    <t>596215041R00</t>
  </si>
  <si>
    <t>Kladení zámkové dlažby tl. 8 cm do drtě tl. 5 cm</t>
  </si>
  <si>
    <t>24,07</t>
  </si>
  <si>
    <t>4*(2,26+1,5)</t>
  </si>
  <si>
    <t>592451170R</t>
  </si>
  <si>
    <t>odpočet SLP:-0,4*(4+4+4)</t>
  </si>
  <si>
    <t>ztratné 1%:0,01*34,31</t>
  </si>
  <si>
    <t>592451158R</t>
  </si>
  <si>
    <t>Dlažba SLP skladba 20x10x8 cm červená, dlažba pro nevidomé</t>
  </si>
  <si>
    <t>0,4*(4+4)</t>
  </si>
  <si>
    <t>0,4*4</t>
  </si>
  <si>
    <t>ztratné 1%:0,01*4,8</t>
  </si>
  <si>
    <t>596291111R00</t>
  </si>
  <si>
    <t>Řezání zámkové dlažby tl. 60 mm</t>
  </si>
  <si>
    <t>zařezání dlažby podél oplocení a objektů:</t>
  </si>
  <si>
    <t>(88,91+4,82)</t>
  </si>
  <si>
    <t>917862111R00</t>
  </si>
  <si>
    <t>Osazení stojat. obrub.bet. s opěrou,lože z C 25/30</t>
  </si>
  <si>
    <t>3,8+5,25</t>
  </si>
  <si>
    <t>1,35+11,65+4,6+2+2,4+1,5+2,5+43,2</t>
  </si>
  <si>
    <t>59217421R</t>
  </si>
  <si>
    <t>Obrubník chodníkový 100/250/1000, přírodní</t>
  </si>
  <si>
    <t>kus</t>
  </si>
  <si>
    <t>78,25</t>
  </si>
  <si>
    <t>ztratné 1%:0,01*78,25</t>
  </si>
  <si>
    <t>918101111R00</t>
  </si>
  <si>
    <t>Lože pod obrubníky nebo obruby dlažeb z C 12/15</t>
  </si>
  <si>
    <t>lože pod obrubníky tl. 5cm nad 10 cm:</t>
  </si>
  <si>
    <t>0,05*0,5*78,25</t>
  </si>
  <si>
    <t>639571215R00</t>
  </si>
  <si>
    <t>Kačírek pro okapový chodník tl. 150 mm</t>
  </si>
  <si>
    <t>899431111R00</t>
  </si>
  <si>
    <t>Výšková úprava do 20 cm, krytu šoupěte</t>
  </si>
  <si>
    <t>919735123R00</t>
  </si>
  <si>
    <t>Řezání stávajícího betonového krytu tl. 10 - 15 cm</t>
  </si>
  <si>
    <t>zařezání dlažby nebo betonu ve stávajících vjezdech:</t>
  </si>
  <si>
    <t>4+3,35</t>
  </si>
  <si>
    <t>979054441R00</t>
  </si>
  <si>
    <t>Očištění vybour. dlaždic s výplní kamen. těženým</t>
  </si>
  <si>
    <t>979082213R00</t>
  </si>
  <si>
    <t>Vodorovná doprava suti po suchu do 1 km</t>
  </si>
  <si>
    <t>t</t>
  </si>
  <si>
    <t>na skládku do 20 km:</t>
  </si>
  <si>
    <t>betonové sutě lze recyklovat a zpětně využít:</t>
  </si>
  <si>
    <t>pol. 1:27,5432-(5,86*0,138)</t>
  </si>
  <si>
    <t>pol. 2:42,6206</t>
  </si>
  <si>
    <t>pol. 3:3,708</t>
  </si>
  <si>
    <t>979082219R00</t>
  </si>
  <si>
    <t>Příplatek za dopravu suti po suchu za další 1 km</t>
  </si>
  <si>
    <t>20 km:19*73,06312</t>
  </si>
  <si>
    <t>979084213R00</t>
  </si>
  <si>
    <t>Vodorovná doprava vybour. hmot po suchu do 1 km</t>
  </si>
  <si>
    <t>na skládku do 20 km, kusovitost nad 30cm:</t>
  </si>
  <si>
    <t>pol. 4:20,471</t>
  </si>
  <si>
    <t>979084219R00</t>
  </si>
  <si>
    <t>Příplatek k dopravě vybour.hmot za dalších 5 km</t>
  </si>
  <si>
    <t>20 km:19/5*20,471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</si>
  <si>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</si>
  <si>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</si>
  <si>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</si>
  <si>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</si>
  <si>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</si>
  <si>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</si>
  <si>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97999PC.001</t>
  </si>
  <si>
    <t>Poplatek za skládku suti - směs kameniva a zeminy</t>
  </si>
  <si>
    <t>998223011R00</t>
  </si>
  <si>
    <t>Přesun hmot, pozemní komunikace, kryt dlážděný</t>
  </si>
  <si>
    <t>1:0,00564</t>
  </si>
  <si>
    <t>2:0,01387</t>
  </si>
  <si>
    <t>5:281,43203</t>
  </si>
  <si>
    <t>63:8,532</t>
  </si>
  <si>
    <t>711:0,01078</t>
  </si>
  <si>
    <t>M46:10,10702</t>
  </si>
  <si>
    <t>998276101R00</t>
  </si>
  <si>
    <t>Přesun hmot, trubní vedení plastová, otevř. výkop</t>
  </si>
  <si>
    <t>8:0,3159</t>
  </si>
  <si>
    <t>711823121RT4</t>
  </si>
  <si>
    <t>Montáž nopové fólie svisle, včetně dodávky fólie</t>
  </si>
  <si>
    <t>podél oplocení a objektů, š. 0,5 m:</t>
  </si>
  <si>
    <t>0,5*(88,91+4,82)</t>
  </si>
  <si>
    <t>175101101RT2</t>
  </si>
  <si>
    <t>Obsyp potrubí bez prohození sypaniny, s dodáním štěrkopísku frakce 0 - 4 mm</t>
  </si>
  <si>
    <t>úsek 1:0,4*0,3*(40)</t>
  </si>
  <si>
    <t>451572111R00</t>
  </si>
  <si>
    <t>Lože z kameniva těženého 0 - 4 mm</t>
  </si>
  <si>
    <t>úsek 1:0,4*0,1*(40)</t>
  </si>
  <si>
    <t>460490012RT1</t>
  </si>
  <si>
    <t>Fólie výstražná z PVC, šířka 33 cm, fólie PVC šířka 33 cm</t>
  </si>
  <si>
    <t>úsek 1:(5*3+2*5)</t>
  </si>
  <si>
    <t>5*3</t>
  </si>
  <si>
    <t>460510321R00</t>
  </si>
  <si>
    <t>Chránička kabelová dělená , DN 110 mm</t>
  </si>
  <si>
    <t>úsek 1:(5*3+2*5)+5*3</t>
  </si>
  <si>
    <t>rezervní:5*3</t>
  </si>
  <si>
    <t/>
  </si>
  <si>
    <t>SUM</t>
  </si>
  <si>
    <t>Poznámky uchazeče k zadání</t>
  </si>
  <si>
    <t>POPUZIV</t>
  </si>
  <si>
    <t>END</t>
  </si>
  <si>
    <t>Dlažba  20x10x8 cm, černá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</si>
</sst>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4" t="s">
        <v>39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opLeftCell="B24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05" t="s">
        <v>42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5">
      <c r="A2" s="4"/>
      <c r="B2" s="81" t="s">
        <v>40</v>
      </c>
      <c r="C2" s="82"/>
      <c r="D2" s="231" t="s">
        <v>46</v>
      </c>
      <c r="E2" s="232"/>
      <c r="F2" s="232"/>
      <c r="G2" s="232"/>
      <c r="H2" s="232"/>
      <c r="I2" s="232"/>
      <c r="J2" s="233"/>
      <c r="O2" s="2"/>
    </row>
    <row r="3" spans="1:15" ht="23.25" customHeight="1" x14ac:dyDescent="0.25">
      <c r="A3" s="4"/>
      <c r="B3" s="83" t="s">
        <v>45</v>
      </c>
      <c r="C3" s="84"/>
      <c r="D3" s="224" t="s">
        <v>43</v>
      </c>
      <c r="E3" s="225"/>
      <c r="F3" s="225"/>
      <c r="G3" s="225"/>
      <c r="H3" s="225"/>
      <c r="I3" s="225"/>
      <c r="J3" s="22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5"/>
      <c r="E11" s="235"/>
      <c r="F11" s="235"/>
      <c r="G11" s="235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22"/>
      <c r="E12" s="222"/>
      <c r="F12" s="222"/>
      <c r="G12" s="22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23"/>
      <c r="E13" s="223"/>
      <c r="F13" s="223"/>
      <c r="G13" s="22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4"/>
      <c r="F15" s="234"/>
      <c r="G15" s="219"/>
      <c r="H15" s="219"/>
      <c r="I15" s="219" t="s">
        <v>28</v>
      </c>
      <c r="J15" s="220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14"/>
      <c r="F16" s="221"/>
      <c r="G16" s="214"/>
      <c r="H16" s="221"/>
      <c r="I16" s="214">
        <f>SUMIF(F47:F56,A16,I47:I56)+SUMIF(F47:F56,"PSU",I47:I56)</f>
        <v>0</v>
      </c>
      <c r="J16" s="215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14"/>
      <c r="F17" s="221"/>
      <c r="G17" s="214"/>
      <c r="H17" s="221"/>
      <c r="I17" s="214">
        <f>SUMIF(F47:F56,A17,I47:I56)</f>
        <v>0</v>
      </c>
      <c r="J17" s="215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14"/>
      <c r="F18" s="221"/>
      <c r="G18" s="214"/>
      <c r="H18" s="221"/>
      <c r="I18" s="214">
        <f>SUMIF(F47:F56,A18,I47:I56)</f>
        <v>0</v>
      </c>
      <c r="J18" s="215"/>
    </row>
    <row r="19" spans="1:10" ht="23.25" customHeight="1" x14ac:dyDescent="0.25">
      <c r="A19" s="141" t="s">
        <v>72</v>
      </c>
      <c r="B19" s="142" t="s">
        <v>26</v>
      </c>
      <c r="C19" s="58"/>
      <c r="D19" s="59"/>
      <c r="E19" s="214"/>
      <c r="F19" s="221"/>
      <c r="G19" s="214"/>
      <c r="H19" s="221"/>
      <c r="I19" s="214">
        <f>SUMIF(F47:F56,A19,I47:I56)</f>
        <v>0</v>
      </c>
      <c r="J19" s="215"/>
    </row>
    <row r="20" spans="1:10" ht="23.25" customHeight="1" x14ac:dyDescent="0.25">
      <c r="A20" s="141" t="s">
        <v>73</v>
      </c>
      <c r="B20" s="142" t="s">
        <v>27</v>
      </c>
      <c r="C20" s="58"/>
      <c r="D20" s="59"/>
      <c r="E20" s="214"/>
      <c r="F20" s="221"/>
      <c r="G20" s="214"/>
      <c r="H20" s="221"/>
      <c r="I20" s="214">
        <f>SUMIF(F47:F56,A20,I47:I56)</f>
        <v>0</v>
      </c>
      <c r="J20" s="215"/>
    </row>
    <row r="21" spans="1:10" ht="23.25" customHeight="1" x14ac:dyDescent="0.25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0</v>
      </c>
      <c r="J21" s="227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f>ZakladDPHSni*SazbaDPH1/100</f>
        <v>0</v>
      </c>
      <c r="H24" s="238"/>
      <c r="I24" s="23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8">
        <f>ZakladDPHZakl*SazbaDPH2/100</f>
        <v>0</v>
      </c>
      <c r="H26" s="209"/>
      <c r="I26" s="20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10">
        <f>0</f>
        <v>0</v>
      </c>
      <c r="H27" s="210"/>
      <c r="I27" s="210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18">
        <f>ZakladDPHSniVypocet+ZakladDPHZaklVypocet</f>
        <v>0</v>
      </c>
      <c r="H28" s="218"/>
      <c r="I28" s="218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11">
        <f>ZakladDPHSni+DPHSni+ZakladDPHZakl+DPHZakl+Zaokrouhleni</f>
        <v>0</v>
      </c>
      <c r="H29" s="211"/>
      <c r="I29" s="211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39" t="s">
        <v>46</v>
      </c>
      <c r="D39" s="240"/>
      <c r="E39" s="240"/>
      <c r="F39" s="108">
        <f>'Rozpočet Pol'!AC353</f>
        <v>0</v>
      </c>
      <c r="G39" s="109">
        <f>'Rozpočet Pol'!AD353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41" t="s">
        <v>48</v>
      </c>
      <c r="C40" s="242"/>
      <c r="D40" s="242"/>
      <c r="E40" s="24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44" t="s">
        <v>28</v>
      </c>
      <c r="J46" s="244"/>
    </row>
    <row r="47" spans="1:10" ht="25.5" customHeight="1" x14ac:dyDescent="0.25">
      <c r="A47" s="122"/>
      <c r="B47" s="130" t="s">
        <v>52</v>
      </c>
      <c r="C47" s="246" t="s">
        <v>53</v>
      </c>
      <c r="D47" s="247"/>
      <c r="E47" s="247"/>
      <c r="F47" s="132" t="s">
        <v>23</v>
      </c>
      <c r="G47" s="133"/>
      <c r="H47" s="133"/>
      <c r="I47" s="245">
        <f>'Rozpočet Pol'!G8</f>
        <v>0</v>
      </c>
      <c r="J47" s="245"/>
    </row>
    <row r="48" spans="1:10" ht="25.5" customHeight="1" x14ac:dyDescent="0.25">
      <c r="A48" s="122"/>
      <c r="B48" s="124" t="s">
        <v>54</v>
      </c>
      <c r="C48" s="229" t="s">
        <v>55</v>
      </c>
      <c r="D48" s="230"/>
      <c r="E48" s="230"/>
      <c r="F48" s="134" t="s">
        <v>23</v>
      </c>
      <c r="G48" s="135"/>
      <c r="H48" s="135"/>
      <c r="I48" s="228">
        <f>'Rozpočet Pol'!G141</f>
        <v>0</v>
      </c>
      <c r="J48" s="228"/>
    </row>
    <row r="49" spans="1:10" ht="25.5" customHeight="1" x14ac:dyDescent="0.25">
      <c r="A49" s="122"/>
      <c r="B49" s="124" t="s">
        <v>56</v>
      </c>
      <c r="C49" s="229" t="s">
        <v>57</v>
      </c>
      <c r="D49" s="230"/>
      <c r="E49" s="230"/>
      <c r="F49" s="134" t="s">
        <v>23</v>
      </c>
      <c r="G49" s="135"/>
      <c r="H49" s="135"/>
      <c r="I49" s="228">
        <f>'Rozpočet Pol'!G147</f>
        <v>0</v>
      </c>
      <c r="J49" s="228"/>
    </row>
    <row r="50" spans="1:10" ht="25.5" customHeight="1" x14ac:dyDescent="0.25">
      <c r="A50" s="122"/>
      <c r="B50" s="124" t="s">
        <v>58</v>
      </c>
      <c r="C50" s="229" t="s">
        <v>59</v>
      </c>
      <c r="D50" s="230"/>
      <c r="E50" s="230"/>
      <c r="F50" s="134" t="s">
        <v>23</v>
      </c>
      <c r="G50" s="135"/>
      <c r="H50" s="135"/>
      <c r="I50" s="228">
        <f>'Rozpočet Pol'!G265</f>
        <v>0</v>
      </c>
      <c r="J50" s="228"/>
    </row>
    <row r="51" spans="1:10" ht="25.5" customHeight="1" x14ac:dyDescent="0.25">
      <c r="A51" s="122"/>
      <c r="B51" s="124" t="s">
        <v>60</v>
      </c>
      <c r="C51" s="229" t="s">
        <v>61</v>
      </c>
      <c r="D51" s="230"/>
      <c r="E51" s="230"/>
      <c r="F51" s="134" t="s">
        <v>23</v>
      </c>
      <c r="G51" s="135"/>
      <c r="H51" s="135"/>
      <c r="I51" s="228">
        <f>'Rozpočet Pol'!G269</f>
        <v>0</v>
      </c>
      <c r="J51" s="228"/>
    </row>
    <row r="52" spans="1:10" ht="25.5" customHeight="1" x14ac:dyDescent="0.25">
      <c r="A52" s="122"/>
      <c r="B52" s="124" t="s">
        <v>62</v>
      </c>
      <c r="C52" s="229" t="s">
        <v>63</v>
      </c>
      <c r="D52" s="230"/>
      <c r="E52" s="230"/>
      <c r="F52" s="134" t="s">
        <v>23</v>
      </c>
      <c r="G52" s="135"/>
      <c r="H52" s="135"/>
      <c r="I52" s="228">
        <f>'Rozpočet Pol'!G274</f>
        <v>0</v>
      </c>
      <c r="J52" s="228"/>
    </row>
    <row r="53" spans="1:10" ht="25.5" customHeight="1" x14ac:dyDescent="0.25">
      <c r="A53" s="122"/>
      <c r="B53" s="124" t="s">
        <v>64</v>
      </c>
      <c r="C53" s="229" t="s">
        <v>65</v>
      </c>
      <c r="D53" s="230"/>
      <c r="E53" s="230"/>
      <c r="F53" s="134" t="s">
        <v>23</v>
      </c>
      <c r="G53" s="135"/>
      <c r="H53" s="135"/>
      <c r="I53" s="228">
        <f>'Rozpočet Pol'!G280</f>
        <v>0</v>
      </c>
      <c r="J53" s="228"/>
    </row>
    <row r="54" spans="1:10" ht="25.5" customHeight="1" x14ac:dyDescent="0.25">
      <c r="A54" s="122"/>
      <c r="B54" s="124" t="s">
        <v>66</v>
      </c>
      <c r="C54" s="229" t="s">
        <v>67</v>
      </c>
      <c r="D54" s="230"/>
      <c r="E54" s="230"/>
      <c r="F54" s="134" t="s">
        <v>23</v>
      </c>
      <c r="G54" s="135"/>
      <c r="H54" s="135"/>
      <c r="I54" s="228">
        <f>'Rozpočet Pol'!G312</f>
        <v>0</v>
      </c>
      <c r="J54" s="228"/>
    </row>
    <row r="55" spans="1:10" ht="25.5" customHeight="1" x14ac:dyDescent="0.25">
      <c r="A55" s="122"/>
      <c r="B55" s="124" t="s">
        <v>68</v>
      </c>
      <c r="C55" s="229" t="s">
        <v>69</v>
      </c>
      <c r="D55" s="230"/>
      <c r="E55" s="230"/>
      <c r="F55" s="134" t="s">
        <v>24</v>
      </c>
      <c r="G55" s="135"/>
      <c r="H55" s="135"/>
      <c r="I55" s="228">
        <f>'Rozpočet Pol'!G322</f>
        <v>0</v>
      </c>
      <c r="J55" s="228"/>
    </row>
    <row r="56" spans="1:10" ht="25.5" customHeight="1" x14ac:dyDescent="0.25">
      <c r="A56" s="122"/>
      <c r="B56" s="131" t="s">
        <v>70</v>
      </c>
      <c r="C56" s="249" t="s">
        <v>71</v>
      </c>
      <c r="D56" s="250"/>
      <c r="E56" s="250"/>
      <c r="F56" s="136" t="s">
        <v>25</v>
      </c>
      <c r="G56" s="137"/>
      <c r="H56" s="137"/>
      <c r="I56" s="248">
        <f>'Rozpočet Pol'!G329</f>
        <v>0</v>
      </c>
      <c r="J56" s="248"/>
    </row>
    <row r="57" spans="1:10" ht="25.5" customHeight="1" x14ac:dyDescent="0.25">
      <c r="A57" s="123"/>
      <c r="B57" s="127" t="s">
        <v>1</v>
      </c>
      <c r="C57" s="127"/>
      <c r="D57" s="128"/>
      <c r="E57" s="128"/>
      <c r="F57" s="138"/>
      <c r="G57" s="139"/>
      <c r="H57" s="139"/>
      <c r="I57" s="251">
        <f>SUM(I47:I56)</f>
        <v>0</v>
      </c>
      <c r="J57" s="251"/>
    </row>
    <row r="58" spans="1:10" x14ac:dyDescent="0.25">
      <c r="F58" s="140"/>
      <c r="G58" s="96"/>
      <c r="H58" s="140"/>
      <c r="I58" s="96"/>
      <c r="J58" s="96"/>
    </row>
    <row r="59" spans="1:10" x14ac:dyDescent="0.25">
      <c r="F59" s="140"/>
      <c r="G59" s="96"/>
      <c r="H59" s="140"/>
      <c r="I59" s="96"/>
      <c r="J59" s="96"/>
    </row>
    <row r="60" spans="1:10" x14ac:dyDescent="0.25">
      <c r="F60" s="140"/>
      <c r="G60" s="96"/>
      <c r="H60" s="140"/>
      <c r="I60" s="96"/>
      <c r="J60" s="96"/>
    </row>
  </sheetData>
  <sheetProtection algorithmName="SHA-512" hashValue="8G4mznoiCJ4IJ+4pqMbpt9WT9uMfKDtIGmDA/hDnqqfW2l99rVThmdOSDTrcnpty0sjDCKRhO81iJ7FU8d953Q==" saltValue="XO9u2V9cfvAhpwJh58voz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2" t="s">
        <v>6</v>
      </c>
      <c r="B1" s="252"/>
      <c r="C1" s="253"/>
      <c r="D1" s="252"/>
      <c r="E1" s="252"/>
      <c r="F1" s="252"/>
      <c r="G1" s="252"/>
    </row>
    <row r="2" spans="1:7" ht="24.9" customHeight="1" x14ac:dyDescent="0.25">
      <c r="A2" s="79" t="s">
        <v>41</v>
      </c>
      <c r="B2" s="78"/>
      <c r="C2" s="254"/>
      <c r="D2" s="254"/>
      <c r="E2" s="254"/>
      <c r="F2" s="254"/>
      <c r="G2" s="255"/>
    </row>
    <row r="3" spans="1:7" ht="24.9" hidden="1" customHeight="1" x14ac:dyDescent="0.25">
      <c r="A3" s="79" t="s">
        <v>7</v>
      </c>
      <c r="B3" s="78"/>
      <c r="C3" s="254"/>
      <c r="D3" s="254"/>
      <c r="E3" s="254"/>
      <c r="F3" s="254"/>
      <c r="G3" s="255"/>
    </row>
    <row r="4" spans="1:7" ht="24.9" hidden="1" customHeight="1" x14ac:dyDescent="0.25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>
    <outlinePr summaryBelow="0"/>
  </sheetPr>
  <dimension ref="A1:BH363"/>
  <sheetViews>
    <sheetView tabSelected="1" topLeftCell="A184" workbookViewId="0">
      <selection activeCell="F225" sqref="F225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68" t="s">
        <v>6</v>
      </c>
      <c r="B1" s="268"/>
      <c r="C1" s="268"/>
      <c r="D1" s="268"/>
      <c r="E1" s="268"/>
      <c r="F1" s="268"/>
      <c r="G1" s="268"/>
      <c r="AE1" t="s">
        <v>75</v>
      </c>
    </row>
    <row r="2" spans="1:60" ht="24.9" customHeight="1" x14ac:dyDescent="0.25">
      <c r="A2" s="145" t="s">
        <v>74</v>
      </c>
      <c r="B2" s="143"/>
      <c r="C2" s="269" t="s">
        <v>46</v>
      </c>
      <c r="D2" s="270"/>
      <c r="E2" s="270"/>
      <c r="F2" s="270"/>
      <c r="G2" s="271"/>
      <c r="AE2" t="s">
        <v>76</v>
      </c>
    </row>
    <row r="3" spans="1:60" ht="24.9" customHeight="1" x14ac:dyDescent="0.25">
      <c r="A3" s="146" t="s">
        <v>7</v>
      </c>
      <c r="B3" s="144"/>
      <c r="C3" s="272" t="s">
        <v>43</v>
      </c>
      <c r="D3" s="273"/>
      <c r="E3" s="273"/>
      <c r="F3" s="273"/>
      <c r="G3" s="274"/>
      <c r="AE3" t="s">
        <v>77</v>
      </c>
    </row>
    <row r="4" spans="1:60" ht="24.9" customHeight="1" x14ac:dyDescent="0.25">
      <c r="A4" s="146" t="s">
        <v>8</v>
      </c>
      <c r="B4" s="144"/>
      <c r="C4" s="272"/>
      <c r="D4" s="273"/>
      <c r="E4" s="273"/>
      <c r="F4" s="273"/>
      <c r="G4" s="274"/>
      <c r="AE4" t="s">
        <v>78</v>
      </c>
    </row>
    <row r="5" spans="1:60" x14ac:dyDescent="0.25">
      <c r="A5" s="147" t="s">
        <v>79</v>
      </c>
      <c r="B5" s="148"/>
      <c r="C5" s="149"/>
      <c r="D5" s="150"/>
      <c r="E5" s="150"/>
      <c r="F5" s="150"/>
      <c r="G5" s="151"/>
      <c r="AE5" t="s">
        <v>80</v>
      </c>
    </row>
    <row r="7" spans="1:60" ht="39.6" x14ac:dyDescent="0.25">
      <c r="A7" s="156" t="s">
        <v>81</v>
      </c>
      <c r="B7" s="157" t="s">
        <v>82</v>
      </c>
      <c r="C7" s="157" t="s">
        <v>83</v>
      </c>
      <c r="D7" s="156" t="s">
        <v>84</v>
      </c>
      <c r="E7" s="156" t="s">
        <v>85</v>
      </c>
      <c r="F7" s="152" t="s">
        <v>86</v>
      </c>
      <c r="G7" s="177" t="s">
        <v>28</v>
      </c>
      <c r="H7" s="178" t="s">
        <v>29</v>
      </c>
      <c r="I7" s="178" t="s">
        <v>87</v>
      </c>
      <c r="J7" s="178" t="s">
        <v>30</v>
      </c>
      <c r="K7" s="178" t="s">
        <v>88</v>
      </c>
      <c r="L7" s="178" t="s">
        <v>89</v>
      </c>
      <c r="M7" s="178" t="s">
        <v>90</v>
      </c>
      <c r="N7" s="178" t="s">
        <v>91</v>
      </c>
      <c r="O7" s="178" t="s">
        <v>92</v>
      </c>
      <c r="P7" s="178" t="s">
        <v>93</v>
      </c>
      <c r="Q7" s="178" t="s">
        <v>94</v>
      </c>
      <c r="R7" s="178" t="s">
        <v>95</v>
      </c>
      <c r="S7" s="178" t="s">
        <v>96</v>
      </c>
      <c r="T7" s="178" t="s">
        <v>97</v>
      </c>
      <c r="U7" s="159" t="s">
        <v>98</v>
      </c>
    </row>
    <row r="8" spans="1:60" x14ac:dyDescent="0.25">
      <c r="A8" s="179" t="s">
        <v>99</v>
      </c>
      <c r="B8" s="180" t="s">
        <v>52</v>
      </c>
      <c r="C8" s="181" t="s">
        <v>53</v>
      </c>
      <c r="D8" s="182"/>
      <c r="E8" s="183"/>
      <c r="F8" s="184"/>
      <c r="G8" s="184">
        <f>SUMIF(AE9:AE140,"&lt;&gt;NOR",G9:G140)</f>
        <v>0</v>
      </c>
      <c r="H8" s="184"/>
      <c r="I8" s="184">
        <f>SUM(I9:I140)</f>
        <v>0</v>
      </c>
      <c r="J8" s="184"/>
      <c r="K8" s="184">
        <f>SUM(K9:K140)</f>
        <v>0</v>
      </c>
      <c r="L8" s="184"/>
      <c r="M8" s="184">
        <f>SUM(M9:M140)</f>
        <v>0</v>
      </c>
      <c r="N8" s="158"/>
      <c r="O8" s="158">
        <f>SUM(O9:O140)</f>
        <v>5.64E-3</v>
      </c>
      <c r="P8" s="158"/>
      <c r="Q8" s="158">
        <f>SUM(Q9:Q140)</f>
        <v>94.34302000000001</v>
      </c>
      <c r="R8" s="158"/>
      <c r="S8" s="158"/>
      <c r="T8" s="179"/>
      <c r="U8" s="158">
        <f>SUM(U9:U140)</f>
        <v>243.99</v>
      </c>
      <c r="AE8" t="s">
        <v>100</v>
      </c>
    </row>
    <row r="9" spans="1:60" outlineLevel="1" x14ac:dyDescent="0.25">
      <c r="A9" s="154">
        <v>1</v>
      </c>
      <c r="B9" s="160" t="s">
        <v>101</v>
      </c>
      <c r="C9" s="196" t="s">
        <v>102</v>
      </c>
      <c r="D9" s="162" t="s">
        <v>103</v>
      </c>
      <c r="E9" s="170">
        <v>199.59</v>
      </c>
      <c r="F9" s="175">
        <f>H9+J9</f>
        <v>0</v>
      </c>
      <c r="G9" s="174">
        <f>ROUND(E9*F9,2)</f>
        <v>0</v>
      </c>
      <c r="H9" s="175"/>
      <c r="I9" s="174">
        <f>ROUND(E9*H9,2)</f>
        <v>0</v>
      </c>
      <c r="J9" s="175"/>
      <c r="K9" s="174">
        <f>ROUND(E9*J9,2)</f>
        <v>0</v>
      </c>
      <c r="L9" s="174">
        <v>21</v>
      </c>
      <c r="M9" s="174">
        <f>G9*(1+L9/100)</f>
        <v>0</v>
      </c>
      <c r="N9" s="163">
        <v>0</v>
      </c>
      <c r="O9" s="163">
        <f>ROUND(E9*N9,5)</f>
        <v>0</v>
      </c>
      <c r="P9" s="163">
        <v>0.13800000000000001</v>
      </c>
      <c r="Q9" s="163">
        <f>ROUND(E9*P9,5)</f>
        <v>27.543420000000001</v>
      </c>
      <c r="R9" s="163"/>
      <c r="S9" s="163"/>
      <c r="T9" s="164">
        <v>0.16</v>
      </c>
      <c r="U9" s="163">
        <f>ROUND(E9*T9,2)</f>
        <v>31.93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104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197" t="s">
        <v>105</v>
      </c>
      <c r="D10" s="165"/>
      <c r="E10" s="171"/>
      <c r="F10" s="174"/>
      <c r="G10" s="174"/>
      <c r="H10" s="174"/>
      <c r="I10" s="174"/>
      <c r="J10" s="174"/>
      <c r="K10" s="174"/>
      <c r="L10" s="174"/>
      <c r="M10" s="174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106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/>
      <c r="B11" s="160"/>
      <c r="C11" s="197" t="s">
        <v>107</v>
      </c>
      <c r="D11" s="165"/>
      <c r="E11" s="171"/>
      <c r="F11" s="174"/>
      <c r="G11" s="174"/>
      <c r="H11" s="174"/>
      <c r="I11" s="174"/>
      <c r="J11" s="174"/>
      <c r="K11" s="174"/>
      <c r="L11" s="174"/>
      <c r="M11" s="174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106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197" t="s">
        <v>108</v>
      </c>
      <c r="D12" s="165"/>
      <c r="E12" s="171"/>
      <c r="F12" s="174"/>
      <c r="G12" s="174"/>
      <c r="H12" s="174"/>
      <c r="I12" s="174"/>
      <c r="J12" s="174"/>
      <c r="K12" s="174"/>
      <c r="L12" s="174"/>
      <c r="M12" s="174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106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197" t="s">
        <v>109</v>
      </c>
      <c r="D13" s="165"/>
      <c r="E13" s="171">
        <v>193.73</v>
      </c>
      <c r="F13" s="174"/>
      <c r="G13" s="174"/>
      <c r="H13" s="174"/>
      <c r="I13" s="174"/>
      <c r="J13" s="174"/>
      <c r="K13" s="174"/>
      <c r="L13" s="174"/>
      <c r="M13" s="174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106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/>
      <c r="B14" s="160"/>
      <c r="C14" s="197" t="s">
        <v>110</v>
      </c>
      <c r="D14" s="165"/>
      <c r="E14" s="171">
        <v>5.86</v>
      </c>
      <c r="F14" s="174"/>
      <c r="G14" s="174"/>
      <c r="H14" s="174"/>
      <c r="I14" s="174"/>
      <c r="J14" s="174"/>
      <c r="K14" s="174"/>
      <c r="L14" s="174"/>
      <c r="M14" s="174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106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/>
      <c r="B15" s="160"/>
      <c r="C15" s="198" t="s">
        <v>111</v>
      </c>
      <c r="D15" s="166"/>
      <c r="E15" s="172">
        <v>199.59</v>
      </c>
      <c r="F15" s="174"/>
      <c r="G15" s="174"/>
      <c r="H15" s="174"/>
      <c r="I15" s="174"/>
      <c r="J15" s="174"/>
      <c r="K15" s="174"/>
      <c r="L15" s="174"/>
      <c r="M15" s="174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106</v>
      </c>
      <c r="AF15" s="153">
        <v>1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>
        <v>2</v>
      </c>
      <c r="B16" s="160" t="s">
        <v>112</v>
      </c>
      <c r="C16" s="196" t="s">
        <v>113</v>
      </c>
      <c r="D16" s="162" t="s">
        <v>103</v>
      </c>
      <c r="E16" s="170">
        <v>193.73</v>
      </c>
      <c r="F16" s="175">
        <f>H16+J16</f>
        <v>0</v>
      </c>
      <c r="G16" s="174">
        <f>ROUND(E16*F16,2)</f>
        <v>0</v>
      </c>
      <c r="H16" s="175"/>
      <c r="I16" s="174">
        <f>ROUND(E16*H16,2)</f>
        <v>0</v>
      </c>
      <c r="J16" s="175"/>
      <c r="K16" s="174">
        <f>ROUND(E16*J16,2)</f>
        <v>0</v>
      </c>
      <c r="L16" s="174">
        <v>21</v>
      </c>
      <c r="M16" s="174">
        <f>G16*(1+L16/100)</f>
        <v>0</v>
      </c>
      <c r="N16" s="163">
        <v>0</v>
      </c>
      <c r="O16" s="163">
        <f>ROUND(E16*N16,5)</f>
        <v>0</v>
      </c>
      <c r="P16" s="163">
        <v>0.22</v>
      </c>
      <c r="Q16" s="163">
        <f>ROUND(E16*P16,5)</f>
        <v>42.620600000000003</v>
      </c>
      <c r="R16" s="163"/>
      <c r="S16" s="163"/>
      <c r="T16" s="164">
        <v>4.9000000000000002E-2</v>
      </c>
      <c r="U16" s="163">
        <f>ROUND(E16*T16,2)</f>
        <v>9.49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104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5">
      <c r="A17" s="154"/>
      <c r="B17" s="160"/>
      <c r="C17" s="197" t="s">
        <v>105</v>
      </c>
      <c r="D17" s="165"/>
      <c r="E17" s="171"/>
      <c r="F17" s="174"/>
      <c r="G17" s="174"/>
      <c r="H17" s="174"/>
      <c r="I17" s="174"/>
      <c r="J17" s="174"/>
      <c r="K17" s="174"/>
      <c r="L17" s="174"/>
      <c r="M17" s="174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106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/>
      <c r="B18" s="160"/>
      <c r="C18" s="197" t="s">
        <v>107</v>
      </c>
      <c r="D18" s="165"/>
      <c r="E18" s="171"/>
      <c r="F18" s="174"/>
      <c r="G18" s="174"/>
      <c r="H18" s="174"/>
      <c r="I18" s="174"/>
      <c r="J18" s="174"/>
      <c r="K18" s="174"/>
      <c r="L18" s="174"/>
      <c r="M18" s="174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106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/>
      <c r="B19" s="160"/>
      <c r="C19" s="197" t="s">
        <v>108</v>
      </c>
      <c r="D19" s="165"/>
      <c r="E19" s="171"/>
      <c r="F19" s="174"/>
      <c r="G19" s="174"/>
      <c r="H19" s="174"/>
      <c r="I19" s="174"/>
      <c r="J19" s="174"/>
      <c r="K19" s="174"/>
      <c r="L19" s="174"/>
      <c r="M19" s="174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106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/>
      <c r="B20" s="160"/>
      <c r="C20" s="197" t="s">
        <v>109</v>
      </c>
      <c r="D20" s="165"/>
      <c r="E20" s="171">
        <v>193.73</v>
      </c>
      <c r="F20" s="174"/>
      <c r="G20" s="174"/>
      <c r="H20" s="174"/>
      <c r="I20" s="174"/>
      <c r="J20" s="174"/>
      <c r="K20" s="174"/>
      <c r="L20" s="174"/>
      <c r="M20" s="174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106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/>
      <c r="B21" s="160"/>
      <c r="C21" s="198" t="s">
        <v>111</v>
      </c>
      <c r="D21" s="166"/>
      <c r="E21" s="172">
        <v>193.73</v>
      </c>
      <c r="F21" s="174"/>
      <c r="G21" s="174"/>
      <c r="H21" s="174"/>
      <c r="I21" s="174"/>
      <c r="J21" s="174"/>
      <c r="K21" s="174"/>
      <c r="L21" s="174"/>
      <c r="M21" s="174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106</v>
      </c>
      <c r="AF21" s="153">
        <v>1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>
        <v>3</v>
      </c>
      <c r="B22" s="160" t="s">
        <v>114</v>
      </c>
      <c r="C22" s="196" t="s">
        <v>115</v>
      </c>
      <c r="D22" s="162" t="s">
        <v>103</v>
      </c>
      <c r="E22" s="170">
        <v>10.3</v>
      </c>
      <c r="F22" s="175">
        <f>H22+J22</f>
        <v>0</v>
      </c>
      <c r="G22" s="174">
        <f>ROUND(E22*F22,2)</f>
        <v>0</v>
      </c>
      <c r="H22" s="175"/>
      <c r="I22" s="174">
        <f>ROUND(E22*H22,2)</f>
        <v>0</v>
      </c>
      <c r="J22" s="175"/>
      <c r="K22" s="174">
        <f>ROUND(E22*J22,2)</f>
        <v>0</v>
      </c>
      <c r="L22" s="174">
        <v>21</v>
      </c>
      <c r="M22" s="174">
        <f>G22*(1+L22/100)</f>
        <v>0</v>
      </c>
      <c r="N22" s="163">
        <v>0</v>
      </c>
      <c r="O22" s="163">
        <f>ROUND(E22*N22,5)</f>
        <v>0</v>
      </c>
      <c r="P22" s="163">
        <v>0.36</v>
      </c>
      <c r="Q22" s="163">
        <f>ROUND(E22*P22,5)</f>
        <v>3.7080000000000002</v>
      </c>
      <c r="R22" s="163"/>
      <c r="S22" s="163"/>
      <c r="T22" s="164">
        <v>1.2270000000000001</v>
      </c>
      <c r="U22" s="163">
        <f>ROUND(E22*T22,2)</f>
        <v>12.64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104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0"/>
      <c r="C23" s="197" t="s">
        <v>105</v>
      </c>
      <c r="D23" s="165"/>
      <c r="E23" s="171"/>
      <c r="F23" s="174"/>
      <c r="G23" s="174"/>
      <c r="H23" s="174"/>
      <c r="I23" s="174"/>
      <c r="J23" s="174"/>
      <c r="K23" s="174"/>
      <c r="L23" s="174"/>
      <c r="M23" s="174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106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/>
      <c r="B24" s="160"/>
      <c r="C24" s="197" t="s">
        <v>116</v>
      </c>
      <c r="D24" s="165"/>
      <c r="E24" s="171">
        <v>10.3</v>
      </c>
      <c r="F24" s="174"/>
      <c r="G24" s="174"/>
      <c r="H24" s="174"/>
      <c r="I24" s="174"/>
      <c r="J24" s="174"/>
      <c r="K24" s="174"/>
      <c r="L24" s="174"/>
      <c r="M24" s="174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106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>
        <v>4</v>
      </c>
      <c r="B25" s="160" t="s">
        <v>117</v>
      </c>
      <c r="C25" s="196" t="s">
        <v>118</v>
      </c>
      <c r="D25" s="162" t="s">
        <v>119</v>
      </c>
      <c r="E25" s="170">
        <v>93.05</v>
      </c>
      <c r="F25" s="175">
        <f>H25+J25</f>
        <v>0</v>
      </c>
      <c r="G25" s="174">
        <f>ROUND(E25*F25,2)</f>
        <v>0</v>
      </c>
      <c r="H25" s="175"/>
      <c r="I25" s="174">
        <f>ROUND(E25*H25,2)</f>
        <v>0</v>
      </c>
      <c r="J25" s="175"/>
      <c r="K25" s="174">
        <f>ROUND(E25*J25,2)</f>
        <v>0</v>
      </c>
      <c r="L25" s="174">
        <v>21</v>
      </c>
      <c r="M25" s="174">
        <f>G25*(1+L25/100)</f>
        <v>0</v>
      </c>
      <c r="N25" s="163">
        <v>0</v>
      </c>
      <c r="O25" s="163">
        <f>ROUND(E25*N25,5)</f>
        <v>0</v>
      </c>
      <c r="P25" s="163">
        <v>0.22</v>
      </c>
      <c r="Q25" s="163">
        <f>ROUND(E25*P25,5)</f>
        <v>20.471</v>
      </c>
      <c r="R25" s="163"/>
      <c r="S25" s="163"/>
      <c r="T25" s="164">
        <v>0.14299999999999999</v>
      </c>
      <c r="U25" s="163">
        <f>ROUND(E25*T25,2)</f>
        <v>13.31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104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0"/>
      <c r="C26" s="197" t="s">
        <v>105</v>
      </c>
      <c r="D26" s="165"/>
      <c r="E26" s="171"/>
      <c r="F26" s="174"/>
      <c r="G26" s="174"/>
      <c r="H26" s="174"/>
      <c r="I26" s="174"/>
      <c r="J26" s="174"/>
      <c r="K26" s="174"/>
      <c r="L26" s="174"/>
      <c r="M26" s="174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106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/>
      <c r="B27" s="160"/>
      <c r="C27" s="197" t="s">
        <v>107</v>
      </c>
      <c r="D27" s="165"/>
      <c r="E27" s="171"/>
      <c r="F27" s="174"/>
      <c r="G27" s="174"/>
      <c r="H27" s="174"/>
      <c r="I27" s="174"/>
      <c r="J27" s="174"/>
      <c r="K27" s="174"/>
      <c r="L27" s="174"/>
      <c r="M27" s="174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106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/>
      <c r="B28" s="160"/>
      <c r="C28" s="197" t="s">
        <v>120</v>
      </c>
      <c r="D28" s="165"/>
      <c r="E28" s="171">
        <v>84.55</v>
      </c>
      <c r="F28" s="174"/>
      <c r="G28" s="174"/>
      <c r="H28" s="174"/>
      <c r="I28" s="174"/>
      <c r="J28" s="174"/>
      <c r="K28" s="174"/>
      <c r="L28" s="174"/>
      <c r="M28" s="174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106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/>
      <c r="B29" s="160"/>
      <c r="C29" s="197" t="s">
        <v>121</v>
      </c>
      <c r="D29" s="165"/>
      <c r="E29" s="171">
        <v>8.5</v>
      </c>
      <c r="F29" s="174"/>
      <c r="G29" s="174"/>
      <c r="H29" s="174"/>
      <c r="I29" s="174"/>
      <c r="J29" s="174"/>
      <c r="K29" s="174"/>
      <c r="L29" s="174"/>
      <c r="M29" s="174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106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0"/>
      <c r="C30" s="198" t="s">
        <v>111</v>
      </c>
      <c r="D30" s="166"/>
      <c r="E30" s="172">
        <v>93.05</v>
      </c>
      <c r="F30" s="174"/>
      <c r="G30" s="174"/>
      <c r="H30" s="174"/>
      <c r="I30" s="174"/>
      <c r="J30" s="174"/>
      <c r="K30" s="174"/>
      <c r="L30" s="174"/>
      <c r="M30" s="174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106</v>
      </c>
      <c r="AF30" s="153">
        <v>1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>
        <v>5</v>
      </c>
      <c r="B31" s="160" t="s">
        <v>122</v>
      </c>
      <c r="C31" s="196" t="s">
        <v>123</v>
      </c>
      <c r="D31" s="162" t="s">
        <v>124</v>
      </c>
      <c r="E31" s="170">
        <v>33</v>
      </c>
      <c r="F31" s="175">
        <f>H31+J31</f>
        <v>0</v>
      </c>
      <c r="G31" s="174">
        <f>ROUND(E31*F31,2)</f>
        <v>0</v>
      </c>
      <c r="H31" s="175"/>
      <c r="I31" s="174">
        <f>ROUND(E31*H31,2)</f>
        <v>0</v>
      </c>
      <c r="J31" s="175"/>
      <c r="K31" s="174">
        <f>ROUND(E31*J31,2)</f>
        <v>0</v>
      </c>
      <c r="L31" s="174">
        <v>21</v>
      </c>
      <c r="M31" s="174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1.548</v>
      </c>
      <c r="U31" s="163">
        <f>ROUND(E31*T31,2)</f>
        <v>51.08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104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/>
      <c r="B32" s="160"/>
      <c r="C32" s="197" t="s">
        <v>125</v>
      </c>
      <c r="D32" s="165"/>
      <c r="E32" s="171"/>
      <c r="F32" s="174"/>
      <c r="G32" s="174"/>
      <c r="H32" s="174"/>
      <c r="I32" s="174"/>
      <c r="J32" s="174"/>
      <c r="K32" s="174"/>
      <c r="L32" s="174"/>
      <c r="M32" s="174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106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/>
      <c r="B33" s="160"/>
      <c r="C33" s="197" t="s">
        <v>126</v>
      </c>
      <c r="D33" s="165"/>
      <c r="E33" s="171"/>
      <c r="F33" s="174"/>
      <c r="G33" s="174"/>
      <c r="H33" s="174"/>
      <c r="I33" s="174"/>
      <c r="J33" s="174"/>
      <c r="K33" s="174"/>
      <c r="L33" s="174"/>
      <c r="M33" s="174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106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0"/>
      <c r="C34" s="197" t="s">
        <v>107</v>
      </c>
      <c r="D34" s="165"/>
      <c r="E34" s="171"/>
      <c r="F34" s="174"/>
      <c r="G34" s="174"/>
      <c r="H34" s="174"/>
      <c r="I34" s="174"/>
      <c r="J34" s="174"/>
      <c r="K34" s="174"/>
      <c r="L34" s="174"/>
      <c r="M34" s="174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106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197" t="s">
        <v>127</v>
      </c>
      <c r="D35" s="165"/>
      <c r="E35" s="171">
        <v>26.75</v>
      </c>
      <c r="F35" s="174"/>
      <c r="G35" s="174"/>
      <c r="H35" s="174"/>
      <c r="I35" s="174"/>
      <c r="J35" s="174"/>
      <c r="K35" s="174"/>
      <c r="L35" s="174"/>
      <c r="M35" s="174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106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/>
      <c r="B36" s="160"/>
      <c r="C36" s="197" t="s">
        <v>128</v>
      </c>
      <c r="D36" s="165"/>
      <c r="E36" s="171">
        <v>6.25</v>
      </c>
      <c r="F36" s="174"/>
      <c r="G36" s="174"/>
      <c r="H36" s="174"/>
      <c r="I36" s="174"/>
      <c r="J36" s="174"/>
      <c r="K36" s="174"/>
      <c r="L36" s="174"/>
      <c r="M36" s="174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106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198" t="s">
        <v>111</v>
      </c>
      <c r="D37" s="166"/>
      <c r="E37" s="172">
        <v>33</v>
      </c>
      <c r="F37" s="174"/>
      <c r="G37" s="174"/>
      <c r="H37" s="174"/>
      <c r="I37" s="174"/>
      <c r="J37" s="174"/>
      <c r="K37" s="174"/>
      <c r="L37" s="174"/>
      <c r="M37" s="174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106</v>
      </c>
      <c r="AF37" s="153">
        <v>1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>
        <v>6</v>
      </c>
      <c r="B38" s="160" t="s">
        <v>129</v>
      </c>
      <c r="C38" s="196" t="s">
        <v>130</v>
      </c>
      <c r="D38" s="162" t="s">
        <v>124</v>
      </c>
      <c r="E38" s="170">
        <v>85.495049999999992</v>
      </c>
      <c r="F38" s="175">
        <f>H38+J38</f>
        <v>0</v>
      </c>
      <c r="G38" s="174">
        <f>ROUND(E38*F38,2)</f>
        <v>0</v>
      </c>
      <c r="H38" s="175"/>
      <c r="I38" s="174">
        <f>ROUND(E38*H38,2)</f>
        <v>0</v>
      </c>
      <c r="J38" s="175"/>
      <c r="K38" s="174">
        <f>ROUND(E38*J38,2)</f>
        <v>0</v>
      </c>
      <c r="L38" s="174">
        <v>21</v>
      </c>
      <c r="M38" s="174">
        <f>G38*(1+L38/100)</f>
        <v>0</v>
      </c>
      <c r="N38" s="163">
        <v>0</v>
      </c>
      <c r="O38" s="163">
        <f>ROUND(E38*N38,5)</f>
        <v>0</v>
      </c>
      <c r="P38" s="163">
        <v>0</v>
      </c>
      <c r="Q38" s="163">
        <f>ROUND(E38*P38,5)</f>
        <v>0</v>
      </c>
      <c r="R38" s="163"/>
      <c r="S38" s="163"/>
      <c r="T38" s="164">
        <v>0.36799999999999999</v>
      </c>
      <c r="U38" s="163">
        <f>ROUND(E38*T38,2)</f>
        <v>31.46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104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/>
      <c r="B39" s="160"/>
      <c r="C39" s="197" t="s">
        <v>131</v>
      </c>
      <c r="D39" s="165"/>
      <c r="E39" s="171"/>
      <c r="F39" s="174"/>
      <c r="G39" s="174"/>
      <c r="H39" s="174"/>
      <c r="I39" s="174"/>
      <c r="J39" s="174"/>
      <c r="K39" s="174"/>
      <c r="L39" s="174"/>
      <c r="M39" s="174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106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0"/>
      <c r="C40" s="197" t="s">
        <v>107</v>
      </c>
      <c r="D40" s="165"/>
      <c r="E40" s="171"/>
      <c r="F40" s="174"/>
      <c r="G40" s="174"/>
      <c r="H40" s="174"/>
      <c r="I40" s="174"/>
      <c r="J40" s="174"/>
      <c r="K40" s="174"/>
      <c r="L40" s="174"/>
      <c r="M40" s="174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106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0"/>
      <c r="C41" s="197" t="s">
        <v>132</v>
      </c>
      <c r="D41" s="165"/>
      <c r="E41" s="171">
        <v>70.924199999999999</v>
      </c>
      <c r="F41" s="174"/>
      <c r="G41" s="174"/>
      <c r="H41" s="174"/>
      <c r="I41" s="174"/>
      <c r="J41" s="174"/>
      <c r="K41" s="174"/>
      <c r="L41" s="174"/>
      <c r="M41" s="174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106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/>
      <c r="B42" s="160"/>
      <c r="C42" s="197" t="s">
        <v>133</v>
      </c>
      <c r="D42" s="165"/>
      <c r="E42" s="171">
        <v>17.599499999999999</v>
      </c>
      <c r="F42" s="174"/>
      <c r="G42" s="174"/>
      <c r="H42" s="174"/>
      <c r="I42" s="174"/>
      <c r="J42" s="174"/>
      <c r="K42" s="174"/>
      <c r="L42" s="174"/>
      <c r="M42" s="174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106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197" t="s">
        <v>134</v>
      </c>
      <c r="D43" s="165"/>
      <c r="E43" s="171">
        <v>16.82375</v>
      </c>
      <c r="F43" s="174"/>
      <c r="G43" s="174"/>
      <c r="H43" s="174"/>
      <c r="I43" s="174"/>
      <c r="J43" s="174"/>
      <c r="K43" s="174"/>
      <c r="L43" s="174"/>
      <c r="M43" s="174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106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54"/>
      <c r="B44" s="160"/>
      <c r="C44" s="197" t="s">
        <v>135</v>
      </c>
      <c r="D44" s="165"/>
      <c r="E44" s="171">
        <v>5.3324999999999996</v>
      </c>
      <c r="F44" s="174"/>
      <c r="G44" s="174"/>
      <c r="H44" s="174"/>
      <c r="I44" s="174"/>
      <c r="J44" s="174"/>
      <c r="K44" s="174"/>
      <c r="L44" s="174"/>
      <c r="M44" s="174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106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0"/>
      <c r="C45" s="197" t="s">
        <v>136</v>
      </c>
      <c r="D45" s="165"/>
      <c r="E45" s="171"/>
      <c r="F45" s="174"/>
      <c r="G45" s="174"/>
      <c r="H45" s="174"/>
      <c r="I45" s="174"/>
      <c r="J45" s="174"/>
      <c r="K45" s="174"/>
      <c r="L45" s="174"/>
      <c r="M45" s="174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106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/>
      <c r="B46" s="160"/>
      <c r="C46" s="197" t="s">
        <v>137</v>
      </c>
      <c r="D46" s="165"/>
      <c r="E46" s="171">
        <v>-25.184899999999999</v>
      </c>
      <c r="F46" s="174"/>
      <c r="G46" s="174"/>
      <c r="H46" s="174"/>
      <c r="I46" s="174"/>
      <c r="J46" s="174"/>
      <c r="K46" s="174"/>
      <c r="L46" s="174"/>
      <c r="M46" s="174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106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198" t="s">
        <v>111</v>
      </c>
      <c r="D47" s="166"/>
      <c r="E47" s="172">
        <v>85.495050000000006</v>
      </c>
      <c r="F47" s="174"/>
      <c r="G47" s="174"/>
      <c r="H47" s="174"/>
      <c r="I47" s="174"/>
      <c r="J47" s="174"/>
      <c r="K47" s="174"/>
      <c r="L47" s="174"/>
      <c r="M47" s="174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106</v>
      </c>
      <c r="AF47" s="153">
        <v>1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>
        <v>7</v>
      </c>
      <c r="B48" s="160" t="s">
        <v>138</v>
      </c>
      <c r="C48" s="196" t="s">
        <v>139</v>
      </c>
      <c r="D48" s="162" t="s">
        <v>124</v>
      </c>
      <c r="E48" s="170">
        <v>42.747525000000003</v>
      </c>
      <c r="F48" s="175">
        <f>H48+J48</f>
        <v>0</v>
      </c>
      <c r="G48" s="174">
        <f>ROUND(E48*F48,2)</f>
        <v>0</v>
      </c>
      <c r="H48" s="175"/>
      <c r="I48" s="174">
        <f>ROUND(E48*H48,2)</f>
        <v>0</v>
      </c>
      <c r="J48" s="175"/>
      <c r="K48" s="174">
        <f>ROUND(E48*J48,2)</f>
        <v>0</v>
      </c>
      <c r="L48" s="174">
        <v>21</v>
      </c>
      <c r="M48" s="174">
        <f>G48*(1+L48/100)</f>
        <v>0</v>
      </c>
      <c r="N48" s="163">
        <v>0</v>
      </c>
      <c r="O48" s="163">
        <f>ROUND(E48*N48,5)</f>
        <v>0</v>
      </c>
      <c r="P48" s="163">
        <v>0</v>
      </c>
      <c r="Q48" s="163">
        <f>ROUND(E48*P48,5)</f>
        <v>0</v>
      </c>
      <c r="R48" s="163"/>
      <c r="S48" s="163"/>
      <c r="T48" s="164">
        <v>5.8000000000000003E-2</v>
      </c>
      <c r="U48" s="163">
        <f>ROUND(E48*T48,2)</f>
        <v>2.48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104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0"/>
      <c r="C49" s="197" t="s">
        <v>140</v>
      </c>
      <c r="D49" s="165"/>
      <c r="E49" s="171">
        <v>42.747525000000003</v>
      </c>
      <c r="F49" s="174"/>
      <c r="G49" s="174"/>
      <c r="H49" s="174"/>
      <c r="I49" s="174"/>
      <c r="J49" s="174"/>
      <c r="K49" s="174"/>
      <c r="L49" s="174"/>
      <c r="M49" s="174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106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0.399999999999999" outlineLevel="1" x14ac:dyDescent="0.25">
      <c r="A50" s="154">
        <v>8</v>
      </c>
      <c r="B50" s="160" t="s">
        <v>141</v>
      </c>
      <c r="C50" s="196" t="s">
        <v>142</v>
      </c>
      <c r="D50" s="162" t="s">
        <v>124</v>
      </c>
      <c r="E50" s="170">
        <v>11.732999999999999</v>
      </c>
      <c r="F50" s="175">
        <f>H50+J50</f>
        <v>0</v>
      </c>
      <c r="G50" s="174">
        <f>ROUND(E50*F50,2)</f>
        <v>0</v>
      </c>
      <c r="H50" s="175"/>
      <c r="I50" s="174">
        <f>ROUND(E50*H50,2)</f>
        <v>0</v>
      </c>
      <c r="J50" s="175"/>
      <c r="K50" s="174">
        <f>ROUND(E50*J50,2)</f>
        <v>0</v>
      </c>
      <c r="L50" s="174">
        <v>21</v>
      </c>
      <c r="M50" s="174">
        <f>G50*(1+L50/100)</f>
        <v>0</v>
      </c>
      <c r="N50" s="163">
        <v>0</v>
      </c>
      <c r="O50" s="163">
        <f>ROUND(E50*N50,5)</f>
        <v>0</v>
      </c>
      <c r="P50" s="163">
        <v>0</v>
      </c>
      <c r="Q50" s="163">
        <f>ROUND(E50*P50,5)</f>
        <v>0</v>
      </c>
      <c r="R50" s="163"/>
      <c r="S50" s="163"/>
      <c r="T50" s="164">
        <v>0.187</v>
      </c>
      <c r="U50" s="163">
        <f>ROUND(E50*T50,2)</f>
        <v>2.19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104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0"/>
      <c r="C51" s="197" t="s">
        <v>131</v>
      </c>
      <c r="D51" s="165"/>
      <c r="E51" s="171"/>
      <c r="F51" s="174"/>
      <c r="G51" s="174"/>
      <c r="H51" s="174"/>
      <c r="I51" s="174"/>
      <c r="J51" s="174"/>
      <c r="K51" s="174"/>
      <c r="L51" s="174"/>
      <c r="M51" s="174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106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/>
      <c r="B52" s="160"/>
      <c r="C52" s="197" t="s">
        <v>143</v>
      </c>
      <c r="D52" s="165"/>
      <c r="E52" s="171"/>
      <c r="F52" s="174"/>
      <c r="G52" s="174"/>
      <c r="H52" s="174"/>
      <c r="I52" s="174"/>
      <c r="J52" s="174"/>
      <c r="K52" s="174"/>
      <c r="L52" s="174"/>
      <c r="M52" s="174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106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0"/>
      <c r="C53" s="197" t="s">
        <v>144</v>
      </c>
      <c r="D53" s="165"/>
      <c r="E53" s="171"/>
      <c r="F53" s="174"/>
      <c r="G53" s="174"/>
      <c r="H53" s="174"/>
      <c r="I53" s="174"/>
      <c r="J53" s="174"/>
      <c r="K53" s="174"/>
      <c r="L53" s="174"/>
      <c r="M53" s="174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106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/>
      <c r="B54" s="160"/>
      <c r="C54" s="197" t="s">
        <v>107</v>
      </c>
      <c r="D54" s="165"/>
      <c r="E54" s="171"/>
      <c r="F54" s="174"/>
      <c r="G54" s="174"/>
      <c r="H54" s="174"/>
      <c r="I54" s="174"/>
      <c r="J54" s="174"/>
      <c r="K54" s="174"/>
      <c r="L54" s="174"/>
      <c r="M54" s="174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106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0"/>
      <c r="C55" s="197" t="s">
        <v>145</v>
      </c>
      <c r="D55" s="165"/>
      <c r="E55" s="171">
        <v>11.733000000000001</v>
      </c>
      <c r="F55" s="174"/>
      <c r="G55" s="174"/>
      <c r="H55" s="174"/>
      <c r="I55" s="174"/>
      <c r="J55" s="174"/>
      <c r="K55" s="174"/>
      <c r="L55" s="174"/>
      <c r="M55" s="174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106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/>
      <c r="B56" s="160"/>
      <c r="C56" s="198" t="s">
        <v>111</v>
      </c>
      <c r="D56" s="166"/>
      <c r="E56" s="172">
        <v>11.733000000000001</v>
      </c>
      <c r="F56" s="174"/>
      <c r="G56" s="174"/>
      <c r="H56" s="174"/>
      <c r="I56" s="174"/>
      <c r="J56" s="174"/>
      <c r="K56" s="174"/>
      <c r="L56" s="174"/>
      <c r="M56" s="174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106</v>
      </c>
      <c r="AF56" s="153">
        <v>1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5">
      <c r="A57" s="154">
        <v>9</v>
      </c>
      <c r="B57" s="160" t="s">
        <v>138</v>
      </c>
      <c r="C57" s="196" t="s">
        <v>139</v>
      </c>
      <c r="D57" s="162" t="s">
        <v>124</v>
      </c>
      <c r="E57" s="170">
        <v>5.8665000000000003</v>
      </c>
      <c r="F57" s="175">
        <f>H57+J57</f>
        <v>0</v>
      </c>
      <c r="G57" s="174">
        <f>ROUND(E57*F57,2)</f>
        <v>0</v>
      </c>
      <c r="H57" s="175"/>
      <c r="I57" s="174">
        <f>ROUND(E57*H57,2)</f>
        <v>0</v>
      </c>
      <c r="J57" s="175"/>
      <c r="K57" s="174">
        <f>ROUND(E57*J57,2)</f>
        <v>0</v>
      </c>
      <c r="L57" s="174">
        <v>21</v>
      </c>
      <c r="M57" s="174">
        <f>G57*(1+L57/100)</f>
        <v>0</v>
      </c>
      <c r="N57" s="163">
        <v>0</v>
      </c>
      <c r="O57" s="163">
        <f>ROUND(E57*N57,5)</f>
        <v>0</v>
      </c>
      <c r="P57" s="163">
        <v>0</v>
      </c>
      <c r="Q57" s="163">
        <f>ROUND(E57*P57,5)</f>
        <v>0</v>
      </c>
      <c r="R57" s="163"/>
      <c r="S57" s="163"/>
      <c r="T57" s="164">
        <v>5.8000000000000003E-2</v>
      </c>
      <c r="U57" s="163">
        <f>ROUND(E57*T57,2)</f>
        <v>0.34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104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0"/>
      <c r="C58" s="197" t="s">
        <v>146</v>
      </c>
      <c r="D58" s="165"/>
      <c r="E58" s="171">
        <v>5.8665000000000003</v>
      </c>
      <c r="F58" s="174"/>
      <c r="G58" s="174"/>
      <c r="H58" s="174"/>
      <c r="I58" s="174"/>
      <c r="J58" s="174"/>
      <c r="K58" s="174"/>
      <c r="L58" s="174"/>
      <c r="M58" s="174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106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>
        <v>10</v>
      </c>
      <c r="B59" s="160" t="s">
        <v>147</v>
      </c>
      <c r="C59" s="196" t="s">
        <v>148</v>
      </c>
      <c r="D59" s="162" t="s">
        <v>124</v>
      </c>
      <c r="E59" s="170">
        <v>12.8</v>
      </c>
      <c r="F59" s="175">
        <f>H59+J59</f>
        <v>0</v>
      </c>
      <c r="G59" s="174">
        <f>ROUND(E59*F59,2)</f>
        <v>0</v>
      </c>
      <c r="H59" s="175"/>
      <c r="I59" s="174">
        <f>ROUND(E59*H59,2)</f>
        <v>0</v>
      </c>
      <c r="J59" s="175"/>
      <c r="K59" s="174">
        <f>ROUND(E59*J59,2)</f>
        <v>0</v>
      </c>
      <c r="L59" s="174">
        <v>21</v>
      </c>
      <c r="M59" s="174">
        <f>G59*(1+L59/100)</f>
        <v>0</v>
      </c>
      <c r="N59" s="163">
        <v>0</v>
      </c>
      <c r="O59" s="163">
        <f>ROUND(E59*N59,5)</f>
        <v>0</v>
      </c>
      <c r="P59" s="163">
        <v>0</v>
      </c>
      <c r="Q59" s="163">
        <f>ROUND(E59*P59,5)</f>
        <v>0</v>
      </c>
      <c r="R59" s="163"/>
      <c r="S59" s="163"/>
      <c r="T59" s="164">
        <v>3.5329999999999999</v>
      </c>
      <c r="U59" s="163">
        <f>ROUND(E59*T59,2)</f>
        <v>45.22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104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0.399999999999999" outlineLevel="1" x14ac:dyDescent="0.25">
      <c r="A60" s="154"/>
      <c r="B60" s="160"/>
      <c r="C60" s="197" t="s">
        <v>149</v>
      </c>
      <c r="D60" s="165"/>
      <c r="E60" s="171"/>
      <c r="F60" s="174"/>
      <c r="G60" s="174"/>
      <c r="H60" s="174"/>
      <c r="I60" s="174"/>
      <c r="J60" s="174"/>
      <c r="K60" s="174"/>
      <c r="L60" s="174"/>
      <c r="M60" s="174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106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/>
      <c r="B61" s="160"/>
      <c r="C61" s="197" t="s">
        <v>126</v>
      </c>
      <c r="D61" s="165"/>
      <c r="E61" s="171"/>
      <c r="F61" s="174"/>
      <c r="G61" s="174"/>
      <c r="H61" s="174"/>
      <c r="I61" s="174"/>
      <c r="J61" s="174"/>
      <c r="K61" s="174"/>
      <c r="L61" s="174"/>
      <c r="M61" s="174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106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0"/>
      <c r="C62" s="197" t="s">
        <v>150</v>
      </c>
      <c r="D62" s="165"/>
      <c r="E62" s="171">
        <v>12.8</v>
      </c>
      <c r="F62" s="174"/>
      <c r="G62" s="174"/>
      <c r="H62" s="174"/>
      <c r="I62" s="174"/>
      <c r="J62" s="174"/>
      <c r="K62" s="174"/>
      <c r="L62" s="174"/>
      <c r="M62" s="174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106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198" t="s">
        <v>111</v>
      </c>
      <c r="D63" s="166"/>
      <c r="E63" s="172">
        <v>12.8</v>
      </c>
      <c r="F63" s="174"/>
      <c r="G63" s="174"/>
      <c r="H63" s="174"/>
      <c r="I63" s="174"/>
      <c r="J63" s="174"/>
      <c r="K63" s="174"/>
      <c r="L63" s="174"/>
      <c r="M63" s="174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106</v>
      </c>
      <c r="AF63" s="153">
        <v>1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>
        <v>11</v>
      </c>
      <c r="B64" s="160" t="s">
        <v>151</v>
      </c>
      <c r="C64" s="196" t="s">
        <v>152</v>
      </c>
      <c r="D64" s="162" t="s">
        <v>124</v>
      </c>
      <c r="E64" s="170">
        <v>22.19</v>
      </c>
      <c r="F64" s="175">
        <f>H64+J64</f>
        <v>0</v>
      </c>
      <c r="G64" s="174">
        <f>ROUND(E64*F64,2)</f>
        <v>0</v>
      </c>
      <c r="H64" s="175"/>
      <c r="I64" s="174">
        <f>ROUND(E64*H64,2)</f>
        <v>0</v>
      </c>
      <c r="J64" s="175"/>
      <c r="K64" s="174">
        <f>ROUND(E64*J64,2)</f>
        <v>0</v>
      </c>
      <c r="L64" s="174">
        <v>21</v>
      </c>
      <c r="M64" s="174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1.0999999999999999E-2</v>
      </c>
      <c r="U64" s="163">
        <f>ROUND(E64*T64,2)</f>
        <v>0.24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104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/>
      <c r="B65" s="160"/>
      <c r="C65" s="197" t="s">
        <v>153</v>
      </c>
      <c r="D65" s="165"/>
      <c r="E65" s="171">
        <v>22.19</v>
      </c>
      <c r="F65" s="174"/>
      <c r="G65" s="174"/>
      <c r="H65" s="174"/>
      <c r="I65" s="174"/>
      <c r="J65" s="174"/>
      <c r="K65" s="174"/>
      <c r="L65" s="174"/>
      <c r="M65" s="174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106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>
        <v>12</v>
      </c>
      <c r="B66" s="160" t="s">
        <v>154</v>
      </c>
      <c r="C66" s="196" t="s">
        <v>155</v>
      </c>
      <c r="D66" s="162" t="s">
        <v>124</v>
      </c>
      <c r="E66" s="170">
        <v>98.933050000000009</v>
      </c>
      <c r="F66" s="175">
        <f>H66+J66</f>
        <v>0</v>
      </c>
      <c r="G66" s="174">
        <f>ROUND(E66*F66,2)</f>
        <v>0</v>
      </c>
      <c r="H66" s="175"/>
      <c r="I66" s="174">
        <f>ROUND(E66*H66,2)</f>
        <v>0</v>
      </c>
      <c r="J66" s="175"/>
      <c r="K66" s="174">
        <f>ROUND(E66*J66,2)</f>
        <v>0</v>
      </c>
      <c r="L66" s="174">
        <v>21</v>
      </c>
      <c r="M66" s="174">
        <f>G66*(1+L66/100)</f>
        <v>0</v>
      </c>
      <c r="N66" s="163">
        <v>0</v>
      </c>
      <c r="O66" s="163">
        <f>ROUND(E66*N66,5)</f>
        <v>0</v>
      </c>
      <c r="P66" s="163">
        <v>0</v>
      </c>
      <c r="Q66" s="163">
        <f>ROUND(E66*P66,5)</f>
        <v>0</v>
      </c>
      <c r="R66" s="163"/>
      <c r="S66" s="163"/>
      <c r="T66" s="164">
        <v>1.0999999999999999E-2</v>
      </c>
      <c r="U66" s="163">
        <f>ROUND(E66*T66,2)</f>
        <v>1.0900000000000001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104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0"/>
      <c r="C67" s="197" t="s">
        <v>156</v>
      </c>
      <c r="D67" s="165"/>
      <c r="E67" s="171"/>
      <c r="F67" s="174"/>
      <c r="G67" s="174"/>
      <c r="H67" s="174"/>
      <c r="I67" s="174"/>
      <c r="J67" s="174"/>
      <c r="K67" s="174"/>
      <c r="L67" s="174"/>
      <c r="M67" s="174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106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/>
      <c r="B68" s="160"/>
      <c r="C68" s="197" t="s">
        <v>157</v>
      </c>
      <c r="D68" s="165"/>
      <c r="E68" s="171"/>
      <c r="F68" s="174"/>
      <c r="G68" s="174"/>
      <c r="H68" s="174"/>
      <c r="I68" s="174"/>
      <c r="J68" s="174"/>
      <c r="K68" s="174"/>
      <c r="L68" s="174"/>
      <c r="M68" s="174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106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197" t="s">
        <v>158</v>
      </c>
      <c r="D69" s="165"/>
      <c r="E69" s="171">
        <v>85.495050000000006</v>
      </c>
      <c r="F69" s="174"/>
      <c r="G69" s="174"/>
      <c r="H69" s="174"/>
      <c r="I69" s="174"/>
      <c r="J69" s="174"/>
      <c r="K69" s="174"/>
      <c r="L69" s="174"/>
      <c r="M69" s="174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106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/>
      <c r="B70" s="160"/>
      <c r="C70" s="197" t="s">
        <v>159</v>
      </c>
      <c r="D70" s="165"/>
      <c r="E70" s="171">
        <v>12.8</v>
      </c>
      <c r="F70" s="174"/>
      <c r="G70" s="174"/>
      <c r="H70" s="174"/>
      <c r="I70" s="174"/>
      <c r="J70" s="174"/>
      <c r="K70" s="174"/>
      <c r="L70" s="174"/>
      <c r="M70" s="174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106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197" t="s">
        <v>160</v>
      </c>
      <c r="D71" s="165"/>
      <c r="E71" s="171">
        <v>-11.095000000000001</v>
      </c>
      <c r="F71" s="174"/>
      <c r="G71" s="174"/>
      <c r="H71" s="174"/>
      <c r="I71" s="174"/>
      <c r="J71" s="174"/>
      <c r="K71" s="174"/>
      <c r="L71" s="174"/>
      <c r="M71" s="174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106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/>
      <c r="B72" s="160"/>
      <c r="C72" s="198" t="s">
        <v>111</v>
      </c>
      <c r="D72" s="166"/>
      <c r="E72" s="172">
        <v>87.200050000000005</v>
      </c>
      <c r="F72" s="174"/>
      <c r="G72" s="174"/>
      <c r="H72" s="174"/>
      <c r="I72" s="174"/>
      <c r="J72" s="174"/>
      <c r="K72" s="174"/>
      <c r="L72" s="174"/>
      <c r="M72" s="174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106</v>
      </c>
      <c r="AF72" s="153">
        <v>1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/>
      <c r="B73" s="160"/>
      <c r="C73" s="197" t="s">
        <v>161</v>
      </c>
      <c r="D73" s="165"/>
      <c r="E73" s="171">
        <v>11.733000000000001</v>
      </c>
      <c r="F73" s="174"/>
      <c r="G73" s="174"/>
      <c r="H73" s="174"/>
      <c r="I73" s="174"/>
      <c r="J73" s="174"/>
      <c r="K73" s="174"/>
      <c r="L73" s="174"/>
      <c r="M73" s="174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106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198" t="s">
        <v>111</v>
      </c>
      <c r="D74" s="166"/>
      <c r="E74" s="172">
        <v>11.733000000000001</v>
      </c>
      <c r="F74" s="174"/>
      <c r="G74" s="174"/>
      <c r="H74" s="174"/>
      <c r="I74" s="174"/>
      <c r="J74" s="174"/>
      <c r="K74" s="174"/>
      <c r="L74" s="174"/>
      <c r="M74" s="174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106</v>
      </c>
      <c r="AF74" s="153">
        <v>1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>
        <v>13</v>
      </c>
      <c r="B75" s="160" t="s">
        <v>162</v>
      </c>
      <c r="C75" s="196" t="s">
        <v>163</v>
      </c>
      <c r="D75" s="162" t="s">
        <v>124</v>
      </c>
      <c r="E75" s="170">
        <v>989.33050000000003</v>
      </c>
      <c r="F75" s="175">
        <f>H75+J75</f>
        <v>0</v>
      </c>
      <c r="G75" s="174">
        <f>ROUND(E75*F75,2)</f>
        <v>0</v>
      </c>
      <c r="H75" s="175"/>
      <c r="I75" s="174">
        <f>ROUND(E75*H75,2)</f>
        <v>0</v>
      </c>
      <c r="J75" s="175"/>
      <c r="K75" s="174">
        <f>ROUND(E75*J75,2)</f>
        <v>0</v>
      </c>
      <c r="L75" s="174">
        <v>21</v>
      </c>
      <c r="M75" s="174">
        <f>G75*(1+L75/100)</f>
        <v>0</v>
      </c>
      <c r="N75" s="163">
        <v>0</v>
      </c>
      <c r="O75" s="163">
        <f>ROUND(E75*N75,5)</f>
        <v>0</v>
      </c>
      <c r="P75" s="163">
        <v>0</v>
      </c>
      <c r="Q75" s="163">
        <f>ROUND(E75*P75,5)</f>
        <v>0</v>
      </c>
      <c r="R75" s="163"/>
      <c r="S75" s="163"/>
      <c r="T75" s="164">
        <v>0</v>
      </c>
      <c r="U75" s="163">
        <f>ROUND(E75*T75,2)</f>
        <v>0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104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/>
      <c r="B76" s="160"/>
      <c r="C76" s="197" t="s">
        <v>164</v>
      </c>
      <c r="D76" s="165"/>
      <c r="E76" s="171"/>
      <c r="F76" s="174"/>
      <c r="G76" s="174"/>
      <c r="H76" s="174"/>
      <c r="I76" s="174"/>
      <c r="J76" s="174"/>
      <c r="K76" s="174"/>
      <c r="L76" s="174"/>
      <c r="M76" s="174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106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/>
      <c r="B77" s="160"/>
      <c r="C77" s="197" t="s">
        <v>157</v>
      </c>
      <c r="D77" s="165"/>
      <c r="E77" s="171"/>
      <c r="F77" s="174"/>
      <c r="G77" s="174"/>
      <c r="H77" s="174"/>
      <c r="I77" s="174"/>
      <c r="J77" s="174"/>
      <c r="K77" s="174"/>
      <c r="L77" s="174"/>
      <c r="M77" s="174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106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/>
      <c r="B78" s="160"/>
      <c r="C78" s="197" t="s">
        <v>165</v>
      </c>
      <c r="D78" s="165"/>
      <c r="E78" s="171">
        <v>854.95050000000003</v>
      </c>
      <c r="F78" s="174"/>
      <c r="G78" s="174"/>
      <c r="H78" s="174"/>
      <c r="I78" s="174"/>
      <c r="J78" s="174"/>
      <c r="K78" s="174"/>
      <c r="L78" s="174"/>
      <c r="M78" s="174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106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/>
      <c r="B79" s="160"/>
      <c r="C79" s="197" t="s">
        <v>166</v>
      </c>
      <c r="D79" s="165"/>
      <c r="E79" s="171">
        <v>128</v>
      </c>
      <c r="F79" s="174"/>
      <c r="G79" s="174"/>
      <c r="H79" s="174"/>
      <c r="I79" s="174"/>
      <c r="J79" s="174"/>
      <c r="K79" s="174"/>
      <c r="L79" s="174"/>
      <c r="M79" s="174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106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0"/>
      <c r="C80" s="197" t="s">
        <v>167</v>
      </c>
      <c r="D80" s="165"/>
      <c r="E80" s="171">
        <v>-110.95</v>
      </c>
      <c r="F80" s="174"/>
      <c r="G80" s="174"/>
      <c r="H80" s="174"/>
      <c r="I80" s="174"/>
      <c r="J80" s="174"/>
      <c r="K80" s="174"/>
      <c r="L80" s="174"/>
      <c r="M80" s="174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106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0"/>
      <c r="C81" s="198" t="s">
        <v>111</v>
      </c>
      <c r="D81" s="166"/>
      <c r="E81" s="172">
        <v>872.00049999999999</v>
      </c>
      <c r="F81" s="174"/>
      <c r="G81" s="174"/>
      <c r="H81" s="174"/>
      <c r="I81" s="174"/>
      <c r="J81" s="174"/>
      <c r="K81" s="174"/>
      <c r="L81" s="174"/>
      <c r="M81" s="174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106</v>
      </c>
      <c r="AF81" s="153">
        <v>1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0"/>
      <c r="C82" s="197" t="s">
        <v>168</v>
      </c>
      <c r="D82" s="165"/>
      <c r="E82" s="171">
        <v>117.33</v>
      </c>
      <c r="F82" s="174"/>
      <c r="G82" s="174"/>
      <c r="H82" s="174"/>
      <c r="I82" s="174"/>
      <c r="J82" s="174"/>
      <c r="K82" s="174"/>
      <c r="L82" s="174"/>
      <c r="M82" s="174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106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198" t="s">
        <v>111</v>
      </c>
      <c r="D83" s="166"/>
      <c r="E83" s="172">
        <v>117.33</v>
      </c>
      <c r="F83" s="174"/>
      <c r="G83" s="174"/>
      <c r="H83" s="174"/>
      <c r="I83" s="174"/>
      <c r="J83" s="174"/>
      <c r="K83" s="174"/>
      <c r="L83" s="174"/>
      <c r="M83" s="174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106</v>
      </c>
      <c r="AF83" s="153">
        <v>1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>
        <v>14</v>
      </c>
      <c r="B84" s="160" t="s">
        <v>169</v>
      </c>
      <c r="C84" s="196" t="s">
        <v>170</v>
      </c>
      <c r="D84" s="162" t="s">
        <v>124</v>
      </c>
      <c r="E84" s="170">
        <v>11.095000000000001</v>
      </c>
      <c r="F84" s="175">
        <f>H84+J84</f>
        <v>0</v>
      </c>
      <c r="G84" s="174">
        <f>ROUND(E84*F84,2)</f>
        <v>0</v>
      </c>
      <c r="H84" s="175"/>
      <c r="I84" s="174">
        <f>ROUND(E84*H84,2)</f>
        <v>0</v>
      </c>
      <c r="J84" s="175"/>
      <c r="K84" s="174">
        <f>ROUND(E84*J84,2)</f>
        <v>0</v>
      </c>
      <c r="L84" s="174">
        <v>21</v>
      </c>
      <c r="M84" s="174">
        <f>G84*(1+L84/100)</f>
        <v>0</v>
      </c>
      <c r="N84" s="163">
        <v>0</v>
      </c>
      <c r="O84" s="163">
        <f>ROUND(E84*N84,5)</f>
        <v>0</v>
      </c>
      <c r="P84" s="163">
        <v>0</v>
      </c>
      <c r="Q84" s="163">
        <f>ROUND(E84*P84,5)</f>
        <v>0</v>
      </c>
      <c r="R84" s="163"/>
      <c r="S84" s="163"/>
      <c r="T84" s="164">
        <v>0.65200000000000002</v>
      </c>
      <c r="U84" s="163">
        <f>ROUND(E84*T84,2)</f>
        <v>7.23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104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197" t="s">
        <v>171</v>
      </c>
      <c r="D85" s="165"/>
      <c r="E85" s="171"/>
      <c r="F85" s="174"/>
      <c r="G85" s="174"/>
      <c r="H85" s="174"/>
      <c r="I85" s="174"/>
      <c r="J85" s="174"/>
      <c r="K85" s="174"/>
      <c r="L85" s="174"/>
      <c r="M85" s="174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106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197" t="s">
        <v>172</v>
      </c>
      <c r="D86" s="165"/>
      <c r="E86" s="171">
        <v>11.095000000000001</v>
      </c>
      <c r="F86" s="174"/>
      <c r="G86" s="174"/>
      <c r="H86" s="174"/>
      <c r="I86" s="174"/>
      <c r="J86" s="174"/>
      <c r="K86" s="174"/>
      <c r="L86" s="174"/>
      <c r="M86" s="174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106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>
        <v>15</v>
      </c>
      <c r="B87" s="160" t="s">
        <v>173</v>
      </c>
      <c r="C87" s="196" t="s">
        <v>174</v>
      </c>
      <c r="D87" s="162" t="s">
        <v>124</v>
      </c>
      <c r="E87" s="170">
        <v>110.02805000000001</v>
      </c>
      <c r="F87" s="175">
        <f>H87+J87</f>
        <v>0</v>
      </c>
      <c r="G87" s="174">
        <f>ROUND(E87*F87,2)</f>
        <v>0</v>
      </c>
      <c r="H87" s="175"/>
      <c r="I87" s="174">
        <f>ROUND(E87*H87,2)</f>
        <v>0</v>
      </c>
      <c r="J87" s="175"/>
      <c r="K87" s="174">
        <f>ROUND(E87*J87,2)</f>
        <v>0</v>
      </c>
      <c r="L87" s="174">
        <v>21</v>
      </c>
      <c r="M87" s="174">
        <f>G87*(1+L87/100)</f>
        <v>0</v>
      </c>
      <c r="N87" s="163">
        <v>0</v>
      </c>
      <c r="O87" s="163">
        <f>ROUND(E87*N87,5)</f>
        <v>0</v>
      </c>
      <c r="P87" s="163">
        <v>0</v>
      </c>
      <c r="Q87" s="163">
        <f>ROUND(E87*P87,5)</f>
        <v>0</v>
      </c>
      <c r="R87" s="163"/>
      <c r="S87" s="163"/>
      <c r="T87" s="164">
        <v>8.9999999999999993E-3</v>
      </c>
      <c r="U87" s="163">
        <f>ROUND(E87*T87,2)</f>
        <v>0.99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104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/>
      <c r="B88" s="160"/>
      <c r="C88" s="197" t="s">
        <v>157</v>
      </c>
      <c r="D88" s="165"/>
      <c r="E88" s="171"/>
      <c r="F88" s="174"/>
      <c r="G88" s="174"/>
      <c r="H88" s="174"/>
      <c r="I88" s="174"/>
      <c r="J88" s="174"/>
      <c r="K88" s="174"/>
      <c r="L88" s="174"/>
      <c r="M88" s="174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106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/>
      <c r="B89" s="160"/>
      <c r="C89" s="197" t="s">
        <v>158</v>
      </c>
      <c r="D89" s="165"/>
      <c r="E89" s="171">
        <v>85.495050000000006</v>
      </c>
      <c r="F89" s="174"/>
      <c r="G89" s="174"/>
      <c r="H89" s="174"/>
      <c r="I89" s="174"/>
      <c r="J89" s="174"/>
      <c r="K89" s="174"/>
      <c r="L89" s="174"/>
      <c r="M89" s="174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106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/>
      <c r="B90" s="160"/>
      <c r="C90" s="197" t="s">
        <v>159</v>
      </c>
      <c r="D90" s="165"/>
      <c r="E90" s="171">
        <v>12.8</v>
      </c>
      <c r="F90" s="174"/>
      <c r="G90" s="174"/>
      <c r="H90" s="174"/>
      <c r="I90" s="174"/>
      <c r="J90" s="174"/>
      <c r="K90" s="174"/>
      <c r="L90" s="174"/>
      <c r="M90" s="174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106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/>
      <c r="B91" s="160"/>
      <c r="C91" s="198" t="s">
        <v>111</v>
      </c>
      <c r="D91" s="166"/>
      <c r="E91" s="172">
        <v>98.295050000000003</v>
      </c>
      <c r="F91" s="174"/>
      <c r="G91" s="174"/>
      <c r="H91" s="174"/>
      <c r="I91" s="174"/>
      <c r="J91" s="174"/>
      <c r="K91" s="174"/>
      <c r="L91" s="174"/>
      <c r="M91" s="174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106</v>
      </c>
      <c r="AF91" s="153">
        <v>1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197" t="s">
        <v>161</v>
      </c>
      <c r="D92" s="165"/>
      <c r="E92" s="171">
        <v>11.733000000000001</v>
      </c>
      <c r="F92" s="174"/>
      <c r="G92" s="174"/>
      <c r="H92" s="174"/>
      <c r="I92" s="174"/>
      <c r="J92" s="174"/>
      <c r="K92" s="174"/>
      <c r="L92" s="174"/>
      <c r="M92" s="174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106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/>
      <c r="B93" s="160"/>
      <c r="C93" s="198" t="s">
        <v>111</v>
      </c>
      <c r="D93" s="166"/>
      <c r="E93" s="172">
        <v>11.733000000000001</v>
      </c>
      <c r="F93" s="174"/>
      <c r="G93" s="174"/>
      <c r="H93" s="174"/>
      <c r="I93" s="174"/>
      <c r="J93" s="174"/>
      <c r="K93" s="174"/>
      <c r="L93" s="174"/>
      <c r="M93" s="174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106</v>
      </c>
      <c r="AF93" s="153">
        <v>1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>
        <v>16</v>
      </c>
      <c r="B94" s="160" t="s">
        <v>175</v>
      </c>
      <c r="C94" s="196" t="s">
        <v>176</v>
      </c>
      <c r="D94" s="162" t="s">
        <v>124</v>
      </c>
      <c r="E94" s="170">
        <v>11.094999999999999</v>
      </c>
      <c r="F94" s="175">
        <f>H94+J94</f>
        <v>0</v>
      </c>
      <c r="G94" s="174">
        <f>ROUND(E94*F94,2)</f>
        <v>0</v>
      </c>
      <c r="H94" s="175"/>
      <c r="I94" s="174">
        <f>ROUND(E94*H94,2)</f>
        <v>0</v>
      </c>
      <c r="J94" s="175"/>
      <c r="K94" s="174">
        <f>ROUND(E94*J94,2)</f>
        <v>0</v>
      </c>
      <c r="L94" s="174">
        <v>21</v>
      </c>
      <c r="M94" s="174">
        <f>G94*(1+L94/100)</f>
        <v>0</v>
      </c>
      <c r="N94" s="163">
        <v>0</v>
      </c>
      <c r="O94" s="163">
        <f>ROUND(E94*N94,5)</f>
        <v>0</v>
      </c>
      <c r="P94" s="163">
        <v>0</v>
      </c>
      <c r="Q94" s="163">
        <f>ROUND(E94*P94,5)</f>
        <v>0</v>
      </c>
      <c r="R94" s="163"/>
      <c r="S94" s="163"/>
      <c r="T94" s="164">
        <v>1.2390000000000001</v>
      </c>
      <c r="U94" s="163">
        <f>ROUND(E94*T94,2)</f>
        <v>13.75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104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/>
      <c r="B95" s="160"/>
      <c r="C95" s="197" t="s">
        <v>105</v>
      </c>
      <c r="D95" s="165"/>
      <c r="E95" s="171"/>
      <c r="F95" s="174"/>
      <c r="G95" s="174"/>
      <c r="H95" s="174"/>
      <c r="I95" s="174"/>
      <c r="J95" s="174"/>
      <c r="K95" s="174"/>
      <c r="L95" s="174"/>
      <c r="M95" s="174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106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/>
      <c r="B96" s="160"/>
      <c r="C96" s="197" t="s">
        <v>177</v>
      </c>
      <c r="D96" s="165"/>
      <c r="E96" s="171"/>
      <c r="F96" s="174"/>
      <c r="G96" s="174"/>
      <c r="H96" s="174"/>
      <c r="I96" s="174"/>
      <c r="J96" s="174"/>
      <c r="K96" s="174"/>
      <c r="L96" s="174"/>
      <c r="M96" s="174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106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/>
      <c r="B97" s="160"/>
      <c r="C97" s="197" t="s">
        <v>107</v>
      </c>
      <c r="D97" s="165"/>
      <c r="E97" s="171"/>
      <c r="F97" s="174"/>
      <c r="G97" s="174"/>
      <c r="H97" s="174"/>
      <c r="I97" s="174"/>
      <c r="J97" s="174"/>
      <c r="K97" s="174"/>
      <c r="L97" s="174"/>
      <c r="M97" s="174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106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/>
      <c r="B98" s="160"/>
      <c r="C98" s="197" t="s">
        <v>178</v>
      </c>
      <c r="D98" s="165"/>
      <c r="E98" s="171">
        <v>4.6950000000000003</v>
      </c>
      <c r="F98" s="174"/>
      <c r="G98" s="174"/>
      <c r="H98" s="174"/>
      <c r="I98" s="174"/>
      <c r="J98" s="174"/>
      <c r="K98" s="174"/>
      <c r="L98" s="174"/>
      <c r="M98" s="174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106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/>
      <c r="B99" s="160"/>
      <c r="C99" s="198" t="s">
        <v>111</v>
      </c>
      <c r="D99" s="166"/>
      <c r="E99" s="172">
        <v>4.6950000000000003</v>
      </c>
      <c r="F99" s="174"/>
      <c r="G99" s="174"/>
      <c r="H99" s="174"/>
      <c r="I99" s="174"/>
      <c r="J99" s="174"/>
      <c r="K99" s="174"/>
      <c r="L99" s="174"/>
      <c r="M99" s="174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106</v>
      </c>
      <c r="AF99" s="153">
        <v>1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ht="20.399999999999999" outlineLevel="1" x14ac:dyDescent="0.25">
      <c r="A100" s="154"/>
      <c r="B100" s="160"/>
      <c r="C100" s="197" t="s">
        <v>149</v>
      </c>
      <c r="D100" s="165"/>
      <c r="E100" s="171"/>
      <c r="F100" s="174"/>
      <c r="G100" s="174"/>
      <c r="H100" s="174"/>
      <c r="I100" s="174"/>
      <c r="J100" s="174"/>
      <c r="K100" s="174"/>
      <c r="L100" s="174"/>
      <c r="M100" s="174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106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/>
      <c r="B101" s="160"/>
      <c r="C101" s="197" t="s">
        <v>126</v>
      </c>
      <c r="D101" s="165"/>
      <c r="E101" s="171"/>
      <c r="F101" s="174"/>
      <c r="G101" s="174"/>
      <c r="H101" s="174"/>
      <c r="I101" s="174"/>
      <c r="J101" s="174"/>
      <c r="K101" s="174"/>
      <c r="L101" s="174"/>
      <c r="M101" s="174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106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/>
      <c r="B102" s="160"/>
      <c r="C102" s="197" t="s">
        <v>179</v>
      </c>
      <c r="D102" s="165"/>
      <c r="E102" s="171">
        <v>6.4</v>
      </c>
      <c r="F102" s="174"/>
      <c r="G102" s="174"/>
      <c r="H102" s="174"/>
      <c r="I102" s="174"/>
      <c r="J102" s="174"/>
      <c r="K102" s="174"/>
      <c r="L102" s="174"/>
      <c r="M102" s="174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106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/>
      <c r="B103" s="160"/>
      <c r="C103" s="198" t="s">
        <v>111</v>
      </c>
      <c r="D103" s="166"/>
      <c r="E103" s="172">
        <v>6.4</v>
      </c>
      <c r="F103" s="174"/>
      <c r="G103" s="174"/>
      <c r="H103" s="174"/>
      <c r="I103" s="174"/>
      <c r="J103" s="174"/>
      <c r="K103" s="174"/>
      <c r="L103" s="174"/>
      <c r="M103" s="174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106</v>
      </c>
      <c r="AF103" s="153">
        <v>1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>
        <v>17</v>
      </c>
      <c r="B104" s="160" t="s">
        <v>180</v>
      </c>
      <c r="C104" s="196" t="s">
        <v>181</v>
      </c>
      <c r="D104" s="162" t="s">
        <v>103</v>
      </c>
      <c r="E104" s="170">
        <v>43.4</v>
      </c>
      <c r="F104" s="175">
        <f>H104+J104</f>
        <v>0</v>
      </c>
      <c r="G104" s="174">
        <f>ROUND(E104*F104,2)</f>
        <v>0</v>
      </c>
      <c r="H104" s="175"/>
      <c r="I104" s="174">
        <f>ROUND(E104*H104,2)</f>
        <v>0</v>
      </c>
      <c r="J104" s="175"/>
      <c r="K104" s="174">
        <f>ROUND(E104*J104,2)</f>
        <v>0</v>
      </c>
      <c r="L104" s="174">
        <v>21</v>
      </c>
      <c r="M104" s="174">
        <f>G104*(1+L104/100)</f>
        <v>0</v>
      </c>
      <c r="N104" s="163">
        <v>0</v>
      </c>
      <c r="O104" s="163">
        <f>ROUND(E104*N104,5)</f>
        <v>0</v>
      </c>
      <c r="P104" s="163">
        <v>0</v>
      </c>
      <c r="Q104" s="163">
        <f>ROUND(E104*P104,5)</f>
        <v>0</v>
      </c>
      <c r="R104" s="163"/>
      <c r="S104" s="163"/>
      <c r="T104" s="164">
        <v>0.06</v>
      </c>
      <c r="U104" s="163">
        <f>ROUND(E104*T104,2)</f>
        <v>2.6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104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/>
      <c r="B105" s="160"/>
      <c r="C105" s="197" t="s">
        <v>182</v>
      </c>
      <c r="D105" s="165"/>
      <c r="E105" s="171">
        <v>43.4</v>
      </c>
      <c r="F105" s="174"/>
      <c r="G105" s="174"/>
      <c r="H105" s="174"/>
      <c r="I105" s="174"/>
      <c r="J105" s="174"/>
      <c r="K105" s="174"/>
      <c r="L105" s="174"/>
      <c r="M105" s="174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106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>
        <v>18</v>
      </c>
      <c r="B106" s="160" t="s">
        <v>183</v>
      </c>
      <c r="C106" s="196" t="s">
        <v>184</v>
      </c>
      <c r="D106" s="162" t="s">
        <v>185</v>
      </c>
      <c r="E106" s="170">
        <v>4.34</v>
      </c>
      <c r="F106" s="175">
        <f>H106+J106</f>
        <v>0</v>
      </c>
      <c r="G106" s="174">
        <f>ROUND(E106*F106,2)</f>
        <v>0</v>
      </c>
      <c r="H106" s="175"/>
      <c r="I106" s="174">
        <f>ROUND(E106*H106,2)</f>
        <v>0</v>
      </c>
      <c r="J106" s="175"/>
      <c r="K106" s="174">
        <f>ROUND(E106*J106,2)</f>
        <v>0</v>
      </c>
      <c r="L106" s="174">
        <v>21</v>
      </c>
      <c r="M106" s="174">
        <f>G106*(1+L106/100)</f>
        <v>0</v>
      </c>
      <c r="N106" s="163">
        <v>1E-3</v>
      </c>
      <c r="O106" s="163">
        <f>ROUND(E106*N106,5)</f>
        <v>4.3400000000000001E-3</v>
      </c>
      <c r="P106" s="163">
        <v>0</v>
      </c>
      <c r="Q106" s="163">
        <f>ROUND(E106*P106,5)</f>
        <v>0</v>
      </c>
      <c r="R106" s="163"/>
      <c r="S106" s="163"/>
      <c r="T106" s="164">
        <v>0</v>
      </c>
      <c r="U106" s="163">
        <f>ROUND(E106*T106,2)</f>
        <v>0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186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/>
      <c r="B107" s="160"/>
      <c r="C107" s="197" t="s">
        <v>187</v>
      </c>
      <c r="D107" s="165"/>
      <c r="E107" s="171">
        <v>4.34</v>
      </c>
      <c r="F107" s="174"/>
      <c r="G107" s="174"/>
      <c r="H107" s="174"/>
      <c r="I107" s="174"/>
      <c r="J107" s="174"/>
      <c r="K107" s="174"/>
      <c r="L107" s="174"/>
      <c r="M107" s="174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106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>
        <v>19</v>
      </c>
      <c r="B108" s="160" t="s">
        <v>188</v>
      </c>
      <c r="C108" s="196" t="s">
        <v>189</v>
      </c>
      <c r="D108" s="162" t="s">
        <v>103</v>
      </c>
      <c r="E108" s="170">
        <v>233.935</v>
      </c>
      <c r="F108" s="175">
        <f>H108+J108</f>
        <v>0</v>
      </c>
      <c r="G108" s="174">
        <f>ROUND(E108*F108,2)</f>
        <v>0</v>
      </c>
      <c r="H108" s="175"/>
      <c r="I108" s="174">
        <f>ROUND(E108*H108,2)</f>
        <v>0</v>
      </c>
      <c r="J108" s="175"/>
      <c r="K108" s="174">
        <f>ROUND(E108*J108,2)</f>
        <v>0</v>
      </c>
      <c r="L108" s="174">
        <v>21</v>
      </c>
      <c r="M108" s="174">
        <f>G108*(1+L108/100)</f>
        <v>0</v>
      </c>
      <c r="N108" s="163">
        <v>0</v>
      </c>
      <c r="O108" s="163">
        <f>ROUND(E108*N108,5)</f>
        <v>0</v>
      </c>
      <c r="P108" s="163">
        <v>0</v>
      </c>
      <c r="Q108" s="163">
        <f>ROUND(E108*P108,5)</f>
        <v>0</v>
      </c>
      <c r="R108" s="163"/>
      <c r="S108" s="163"/>
      <c r="T108" s="164">
        <v>1.7999999999999999E-2</v>
      </c>
      <c r="U108" s="163">
        <f>ROUND(E108*T108,2)</f>
        <v>4.21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104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5">
      <c r="A109" s="154"/>
      <c r="B109" s="160"/>
      <c r="C109" s="197" t="s">
        <v>131</v>
      </c>
      <c r="D109" s="165"/>
      <c r="E109" s="171"/>
      <c r="F109" s="174"/>
      <c r="G109" s="174"/>
      <c r="H109" s="174"/>
      <c r="I109" s="174"/>
      <c r="J109" s="174"/>
      <c r="K109" s="174"/>
      <c r="L109" s="174"/>
      <c r="M109" s="174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106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/>
      <c r="B110" s="160"/>
      <c r="C110" s="197" t="s">
        <v>190</v>
      </c>
      <c r="D110" s="165"/>
      <c r="E110" s="171"/>
      <c r="F110" s="174"/>
      <c r="G110" s="174"/>
      <c r="H110" s="174"/>
      <c r="I110" s="174"/>
      <c r="J110" s="174"/>
      <c r="K110" s="174"/>
      <c r="L110" s="174"/>
      <c r="M110" s="174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106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/>
      <c r="B111" s="160"/>
      <c r="C111" s="197" t="s">
        <v>107</v>
      </c>
      <c r="D111" s="165"/>
      <c r="E111" s="171"/>
      <c r="F111" s="174"/>
      <c r="G111" s="174"/>
      <c r="H111" s="174"/>
      <c r="I111" s="174"/>
      <c r="J111" s="174"/>
      <c r="K111" s="174"/>
      <c r="L111" s="174"/>
      <c r="M111" s="174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106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0"/>
      <c r="C112" s="197" t="s">
        <v>191</v>
      </c>
      <c r="D112" s="165"/>
      <c r="E112" s="171">
        <v>27.75</v>
      </c>
      <c r="F112" s="174"/>
      <c r="G112" s="174"/>
      <c r="H112" s="174"/>
      <c r="I112" s="174"/>
      <c r="J112" s="174"/>
      <c r="K112" s="174"/>
      <c r="L112" s="174"/>
      <c r="M112" s="174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106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54"/>
      <c r="B113" s="160"/>
      <c r="C113" s="197" t="s">
        <v>192</v>
      </c>
      <c r="D113" s="165"/>
      <c r="E113" s="171">
        <v>150.58000000000001</v>
      </c>
      <c r="F113" s="174"/>
      <c r="G113" s="174"/>
      <c r="H113" s="174"/>
      <c r="I113" s="174"/>
      <c r="J113" s="174"/>
      <c r="K113" s="174"/>
      <c r="L113" s="174"/>
      <c r="M113" s="174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106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197" t="s">
        <v>193</v>
      </c>
      <c r="D114" s="165"/>
      <c r="E114" s="171">
        <v>16.68</v>
      </c>
      <c r="F114" s="174"/>
      <c r="G114" s="174"/>
      <c r="H114" s="174"/>
      <c r="I114" s="174"/>
      <c r="J114" s="174"/>
      <c r="K114" s="174"/>
      <c r="L114" s="174"/>
      <c r="M114" s="174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106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/>
      <c r="B115" s="160"/>
      <c r="C115" s="198" t="s">
        <v>111</v>
      </c>
      <c r="D115" s="166"/>
      <c r="E115" s="172">
        <v>195.01</v>
      </c>
      <c r="F115" s="174"/>
      <c r="G115" s="174"/>
      <c r="H115" s="174"/>
      <c r="I115" s="174"/>
      <c r="J115" s="174"/>
      <c r="K115" s="174"/>
      <c r="L115" s="174"/>
      <c r="M115" s="174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106</v>
      </c>
      <c r="AF115" s="153">
        <v>1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/>
      <c r="B116" s="160"/>
      <c r="C116" s="197" t="s">
        <v>194</v>
      </c>
      <c r="D116" s="165"/>
      <c r="E116" s="171"/>
      <c r="F116" s="174"/>
      <c r="G116" s="174"/>
      <c r="H116" s="174"/>
      <c r="I116" s="174"/>
      <c r="J116" s="174"/>
      <c r="K116" s="174"/>
      <c r="L116" s="174"/>
      <c r="M116" s="174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106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/>
      <c r="B117" s="160"/>
      <c r="C117" s="197" t="s">
        <v>107</v>
      </c>
      <c r="D117" s="165"/>
      <c r="E117" s="171"/>
      <c r="F117" s="174"/>
      <c r="G117" s="174"/>
      <c r="H117" s="174"/>
      <c r="I117" s="174"/>
      <c r="J117" s="174"/>
      <c r="K117" s="174"/>
      <c r="L117" s="174"/>
      <c r="M117" s="174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106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/>
      <c r="B118" s="160"/>
      <c r="C118" s="197" t="s">
        <v>195</v>
      </c>
      <c r="D118" s="165"/>
      <c r="E118" s="171">
        <v>38.924999999999997</v>
      </c>
      <c r="F118" s="174"/>
      <c r="G118" s="174"/>
      <c r="H118" s="174"/>
      <c r="I118" s="174"/>
      <c r="J118" s="174"/>
      <c r="K118" s="174"/>
      <c r="L118" s="174"/>
      <c r="M118" s="174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106</v>
      </c>
      <c r="AF118" s="153">
        <v>0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/>
      <c r="B119" s="160"/>
      <c r="C119" s="198" t="s">
        <v>111</v>
      </c>
      <c r="D119" s="166"/>
      <c r="E119" s="172">
        <v>38.924999999999997</v>
      </c>
      <c r="F119" s="174"/>
      <c r="G119" s="174"/>
      <c r="H119" s="174"/>
      <c r="I119" s="174"/>
      <c r="J119" s="174"/>
      <c r="K119" s="174"/>
      <c r="L119" s="174"/>
      <c r="M119" s="174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106</v>
      </c>
      <c r="AF119" s="153">
        <v>1</v>
      </c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ht="20.399999999999999" outlineLevel="1" x14ac:dyDescent="0.25">
      <c r="A120" s="154">
        <v>20</v>
      </c>
      <c r="B120" s="160" t="s">
        <v>196</v>
      </c>
      <c r="C120" s="196" t="s">
        <v>197</v>
      </c>
      <c r="D120" s="162" t="s">
        <v>103</v>
      </c>
      <c r="E120" s="170">
        <v>43.4</v>
      </c>
      <c r="F120" s="175">
        <f>H120+J120</f>
        <v>0</v>
      </c>
      <c r="G120" s="174">
        <f>ROUND(E120*F120,2)</f>
        <v>0</v>
      </c>
      <c r="H120" s="175"/>
      <c r="I120" s="174">
        <f>ROUND(E120*H120,2)</f>
        <v>0</v>
      </c>
      <c r="J120" s="175"/>
      <c r="K120" s="174">
        <f>ROUND(E120*J120,2)</f>
        <v>0</v>
      </c>
      <c r="L120" s="174">
        <v>21</v>
      </c>
      <c r="M120" s="174">
        <f>G120*(1+L120/100)</f>
        <v>0</v>
      </c>
      <c r="N120" s="163">
        <v>3.0000000000000001E-5</v>
      </c>
      <c r="O120" s="163">
        <f>ROUND(E120*N120,5)</f>
        <v>1.2999999999999999E-3</v>
      </c>
      <c r="P120" s="163">
        <v>0</v>
      </c>
      <c r="Q120" s="163">
        <f>ROUND(E120*P120,5)</f>
        <v>0</v>
      </c>
      <c r="R120" s="163"/>
      <c r="S120" s="163"/>
      <c r="T120" s="164">
        <v>0.25752000000000003</v>
      </c>
      <c r="U120" s="163">
        <f>ROUND(E120*T120,2)</f>
        <v>11.18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198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5">
      <c r="A121" s="154"/>
      <c r="B121" s="160"/>
      <c r="C121" s="197" t="s">
        <v>105</v>
      </c>
      <c r="D121" s="165"/>
      <c r="E121" s="171"/>
      <c r="F121" s="174"/>
      <c r="G121" s="174"/>
      <c r="H121" s="174"/>
      <c r="I121" s="174"/>
      <c r="J121" s="174"/>
      <c r="K121" s="174"/>
      <c r="L121" s="174"/>
      <c r="M121" s="174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106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54"/>
      <c r="B122" s="160"/>
      <c r="C122" s="197" t="s">
        <v>107</v>
      </c>
      <c r="D122" s="165"/>
      <c r="E122" s="171"/>
      <c r="F122" s="174"/>
      <c r="G122" s="174"/>
      <c r="H122" s="174"/>
      <c r="I122" s="174"/>
      <c r="J122" s="174"/>
      <c r="K122" s="174"/>
      <c r="L122" s="174"/>
      <c r="M122" s="174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106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/>
      <c r="B123" s="160"/>
      <c r="C123" s="197" t="s">
        <v>199</v>
      </c>
      <c r="D123" s="165"/>
      <c r="E123" s="171">
        <v>43.4</v>
      </c>
      <c r="F123" s="174"/>
      <c r="G123" s="174"/>
      <c r="H123" s="174"/>
      <c r="I123" s="174"/>
      <c r="J123" s="174"/>
      <c r="K123" s="174"/>
      <c r="L123" s="174"/>
      <c r="M123" s="174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106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5">
      <c r="A124" s="154"/>
      <c r="B124" s="160"/>
      <c r="C124" s="198" t="s">
        <v>111</v>
      </c>
      <c r="D124" s="166"/>
      <c r="E124" s="172">
        <v>43.4</v>
      </c>
      <c r="F124" s="174"/>
      <c r="G124" s="174"/>
      <c r="H124" s="174"/>
      <c r="I124" s="174"/>
      <c r="J124" s="174"/>
      <c r="K124" s="174"/>
      <c r="L124" s="174"/>
      <c r="M124" s="174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106</v>
      </c>
      <c r="AF124" s="153">
        <v>1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5">
      <c r="A125" s="154">
        <v>21</v>
      </c>
      <c r="B125" s="160" t="s">
        <v>200</v>
      </c>
      <c r="C125" s="196" t="s">
        <v>201</v>
      </c>
      <c r="D125" s="162" t="s">
        <v>103</v>
      </c>
      <c r="E125" s="170">
        <v>43.4</v>
      </c>
      <c r="F125" s="175">
        <f>H125+J125</f>
        <v>0</v>
      </c>
      <c r="G125" s="174">
        <f>ROUND(E125*F125,2)</f>
        <v>0</v>
      </c>
      <c r="H125" s="175"/>
      <c r="I125" s="174">
        <f>ROUND(E125*H125,2)</f>
        <v>0</v>
      </c>
      <c r="J125" s="175"/>
      <c r="K125" s="174">
        <f>ROUND(E125*J125,2)</f>
        <v>0</v>
      </c>
      <c r="L125" s="174">
        <v>21</v>
      </c>
      <c r="M125" s="174">
        <f>G125*(1+L125/100)</f>
        <v>0</v>
      </c>
      <c r="N125" s="163">
        <v>0</v>
      </c>
      <c r="O125" s="163">
        <f>ROUND(E125*N125,5)</f>
        <v>0</v>
      </c>
      <c r="P125" s="163">
        <v>0</v>
      </c>
      <c r="Q125" s="163">
        <f>ROUND(E125*P125,5)</f>
        <v>0</v>
      </c>
      <c r="R125" s="163"/>
      <c r="S125" s="163"/>
      <c r="T125" s="164">
        <v>3.5000000000000001E-3</v>
      </c>
      <c r="U125" s="163">
        <f>ROUND(E125*T125,2)</f>
        <v>0.15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104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5">
      <c r="A126" s="154">
        <v>22</v>
      </c>
      <c r="B126" s="160" t="s">
        <v>202</v>
      </c>
      <c r="C126" s="196" t="s">
        <v>203</v>
      </c>
      <c r="D126" s="162" t="s">
        <v>124</v>
      </c>
      <c r="E126" s="170">
        <v>0.86799999999999999</v>
      </c>
      <c r="F126" s="175">
        <f>H126+J126</f>
        <v>0</v>
      </c>
      <c r="G126" s="174">
        <f>ROUND(E126*F126,2)</f>
        <v>0</v>
      </c>
      <c r="H126" s="175"/>
      <c r="I126" s="174">
        <f>ROUND(E126*H126,2)</f>
        <v>0</v>
      </c>
      <c r="J126" s="175"/>
      <c r="K126" s="174">
        <f>ROUND(E126*J126,2)</f>
        <v>0</v>
      </c>
      <c r="L126" s="174">
        <v>21</v>
      </c>
      <c r="M126" s="174">
        <f>G126*(1+L126/100)</f>
        <v>0</v>
      </c>
      <c r="N126" s="163">
        <v>0</v>
      </c>
      <c r="O126" s="163">
        <f>ROUND(E126*N126,5)</f>
        <v>0</v>
      </c>
      <c r="P126" s="163">
        <v>0</v>
      </c>
      <c r="Q126" s="163">
        <f>ROUND(E126*P126,5)</f>
        <v>0</v>
      </c>
      <c r="R126" s="163"/>
      <c r="S126" s="163"/>
      <c r="T126" s="164">
        <v>0.88400000000000001</v>
      </c>
      <c r="U126" s="163">
        <f>ROUND(E126*T126,2)</f>
        <v>0.77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104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54"/>
      <c r="B127" s="160"/>
      <c r="C127" s="197" t="s">
        <v>204</v>
      </c>
      <c r="D127" s="165"/>
      <c r="E127" s="171">
        <v>0.86799999999999999</v>
      </c>
      <c r="F127" s="174"/>
      <c r="G127" s="174"/>
      <c r="H127" s="174"/>
      <c r="I127" s="174"/>
      <c r="J127" s="174"/>
      <c r="K127" s="174"/>
      <c r="L127" s="174"/>
      <c r="M127" s="174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106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5">
      <c r="A128" s="154">
        <v>23</v>
      </c>
      <c r="B128" s="160" t="s">
        <v>205</v>
      </c>
      <c r="C128" s="196" t="s">
        <v>206</v>
      </c>
      <c r="D128" s="162" t="s">
        <v>103</v>
      </c>
      <c r="E128" s="170">
        <v>86.8</v>
      </c>
      <c r="F128" s="175">
        <f>H128+J128</f>
        <v>0</v>
      </c>
      <c r="G128" s="174">
        <f>ROUND(E128*F128,2)</f>
        <v>0</v>
      </c>
      <c r="H128" s="175"/>
      <c r="I128" s="174">
        <f>ROUND(E128*H128,2)</f>
        <v>0</v>
      </c>
      <c r="J128" s="175"/>
      <c r="K128" s="174">
        <f>ROUND(E128*J128,2)</f>
        <v>0</v>
      </c>
      <c r="L128" s="174">
        <v>21</v>
      </c>
      <c r="M128" s="174">
        <f>G128*(1+L128/100)</f>
        <v>0</v>
      </c>
      <c r="N128" s="163">
        <v>0</v>
      </c>
      <c r="O128" s="163">
        <f>ROUND(E128*N128,5)</f>
        <v>0</v>
      </c>
      <c r="P128" s="163">
        <v>0</v>
      </c>
      <c r="Q128" s="163">
        <f>ROUND(E128*P128,5)</f>
        <v>0</v>
      </c>
      <c r="R128" s="163"/>
      <c r="S128" s="163"/>
      <c r="T128" s="164">
        <v>1.0999999999999999E-2</v>
      </c>
      <c r="U128" s="163">
        <f>ROUND(E128*T128,2)</f>
        <v>0.95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104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5">
      <c r="A129" s="154"/>
      <c r="B129" s="160"/>
      <c r="C129" s="197" t="s">
        <v>207</v>
      </c>
      <c r="D129" s="165"/>
      <c r="E129" s="171">
        <v>86.8</v>
      </c>
      <c r="F129" s="174"/>
      <c r="G129" s="174"/>
      <c r="H129" s="174"/>
      <c r="I129" s="174"/>
      <c r="J129" s="174"/>
      <c r="K129" s="174"/>
      <c r="L129" s="174"/>
      <c r="M129" s="174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106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>
        <v>24</v>
      </c>
      <c r="B130" s="160" t="s">
        <v>208</v>
      </c>
      <c r="C130" s="196" t="s">
        <v>209</v>
      </c>
      <c r="D130" s="162" t="s">
        <v>103</v>
      </c>
      <c r="E130" s="170">
        <v>86.8</v>
      </c>
      <c r="F130" s="175">
        <f>H130+J130</f>
        <v>0</v>
      </c>
      <c r="G130" s="174">
        <f>ROUND(E130*F130,2)</f>
        <v>0</v>
      </c>
      <c r="H130" s="175"/>
      <c r="I130" s="174">
        <f>ROUND(E130*H130,2)</f>
        <v>0</v>
      </c>
      <c r="J130" s="175"/>
      <c r="K130" s="174">
        <f>ROUND(E130*J130,2)</f>
        <v>0</v>
      </c>
      <c r="L130" s="174">
        <v>21</v>
      </c>
      <c r="M130" s="174">
        <f>G130*(1+L130/100)</f>
        <v>0</v>
      </c>
      <c r="N130" s="163">
        <v>0</v>
      </c>
      <c r="O130" s="163">
        <f>ROUND(E130*N130,5)</f>
        <v>0</v>
      </c>
      <c r="P130" s="163">
        <v>0</v>
      </c>
      <c r="Q130" s="163">
        <f>ROUND(E130*P130,5)</f>
        <v>0</v>
      </c>
      <c r="R130" s="163"/>
      <c r="S130" s="163"/>
      <c r="T130" s="164">
        <v>8.0000000000000002E-3</v>
      </c>
      <c r="U130" s="163">
        <f>ROUND(E130*T130,2)</f>
        <v>0.69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104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/>
      <c r="B131" s="160"/>
      <c r="C131" s="197" t="s">
        <v>207</v>
      </c>
      <c r="D131" s="165"/>
      <c r="E131" s="171">
        <v>86.8</v>
      </c>
      <c r="F131" s="174"/>
      <c r="G131" s="174"/>
      <c r="H131" s="174"/>
      <c r="I131" s="174"/>
      <c r="J131" s="174"/>
      <c r="K131" s="174"/>
      <c r="L131" s="174"/>
      <c r="M131" s="174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106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>
        <v>25</v>
      </c>
      <c r="B132" s="160" t="s">
        <v>210</v>
      </c>
      <c r="C132" s="196" t="s">
        <v>211</v>
      </c>
      <c r="D132" s="162" t="s">
        <v>124</v>
      </c>
      <c r="E132" s="170">
        <v>87.771050000000002</v>
      </c>
      <c r="F132" s="175">
        <f>H132+J132</f>
        <v>0</v>
      </c>
      <c r="G132" s="174">
        <f>ROUND(E132*F132,2)</f>
        <v>0</v>
      </c>
      <c r="H132" s="175"/>
      <c r="I132" s="174">
        <f>ROUND(E132*H132,2)</f>
        <v>0</v>
      </c>
      <c r="J132" s="175"/>
      <c r="K132" s="174">
        <f>ROUND(E132*J132,2)</f>
        <v>0</v>
      </c>
      <c r="L132" s="174">
        <v>21</v>
      </c>
      <c r="M132" s="174">
        <f>G132*(1+L132/100)</f>
        <v>0</v>
      </c>
      <c r="N132" s="163">
        <v>0</v>
      </c>
      <c r="O132" s="163">
        <f>ROUND(E132*N132,5)</f>
        <v>0</v>
      </c>
      <c r="P132" s="163">
        <v>0</v>
      </c>
      <c r="Q132" s="163">
        <f>ROUND(E132*P132,5)</f>
        <v>0</v>
      </c>
      <c r="R132" s="163"/>
      <c r="S132" s="163"/>
      <c r="T132" s="164">
        <v>0</v>
      </c>
      <c r="U132" s="163">
        <f>ROUND(E132*T132,2)</f>
        <v>0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104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/>
      <c r="B133" s="160"/>
      <c r="C133" s="197" t="s">
        <v>156</v>
      </c>
      <c r="D133" s="165"/>
      <c r="E133" s="171"/>
      <c r="F133" s="174"/>
      <c r="G133" s="174"/>
      <c r="H133" s="174"/>
      <c r="I133" s="174"/>
      <c r="J133" s="174"/>
      <c r="K133" s="174"/>
      <c r="L133" s="174"/>
      <c r="M133" s="174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106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54"/>
      <c r="B134" s="160"/>
      <c r="C134" s="197" t="s">
        <v>157</v>
      </c>
      <c r="D134" s="165"/>
      <c r="E134" s="171"/>
      <c r="F134" s="174"/>
      <c r="G134" s="174"/>
      <c r="H134" s="174"/>
      <c r="I134" s="174"/>
      <c r="J134" s="174"/>
      <c r="K134" s="174"/>
      <c r="L134" s="174"/>
      <c r="M134" s="174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106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5">
      <c r="A135" s="154"/>
      <c r="B135" s="160"/>
      <c r="C135" s="197" t="s">
        <v>212</v>
      </c>
      <c r="D135" s="165"/>
      <c r="E135" s="171">
        <v>81.221050000000005</v>
      </c>
      <c r="F135" s="174"/>
      <c r="G135" s="174"/>
      <c r="H135" s="174"/>
      <c r="I135" s="174"/>
      <c r="J135" s="174"/>
      <c r="K135" s="174"/>
      <c r="L135" s="174"/>
      <c r="M135" s="174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106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5">
      <c r="A136" s="154"/>
      <c r="B136" s="160"/>
      <c r="C136" s="197" t="s">
        <v>60</v>
      </c>
      <c r="D136" s="165"/>
      <c r="E136" s="171">
        <v>8</v>
      </c>
      <c r="F136" s="174"/>
      <c r="G136" s="174"/>
      <c r="H136" s="174"/>
      <c r="I136" s="174"/>
      <c r="J136" s="174"/>
      <c r="K136" s="174"/>
      <c r="L136" s="174"/>
      <c r="M136" s="174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106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5">
      <c r="A137" s="154"/>
      <c r="B137" s="160"/>
      <c r="C137" s="197" t="s">
        <v>213</v>
      </c>
      <c r="D137" s="165"/>
      <c r="E137" s="171">
        <v>-8.6709999999999994</v>
      </c>
      <c r="F137" s="174"/>
      <c r="G137" s="174"/>
      <c r="H137" s="174"/>
      <c r="I137" s="174"/>
      <c r="J137" s="174"/>
      <c r="K137" s="174"/>
      <c r="L137" s="174"/>
      <c r="M137" s="174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106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/>
      <c r="B138" s="160"/>
      <c r="C138" s="198" t="s">
        <v>111</v>
      </c>
      <c r="D138" s="166"/>
      <c r="E138" s="172">
        <v>80.550049999999999</v>
      </c>
      <c r="F138" s="174"/>
      <c r="G138" s="174"/>
      <c r="H138" s="174"/>
      <c r="I138" s="174"/>
      <c r="J138" s="174"/>
      <c r="K138" s="174"/>
      <c r="L138" s="174"/>
      <c r="M138" s="174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106</v>
      </c>
      <c r="AF138" s="153">
        <v>1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/>
      <c r="B139" s="160"/>
      <c r="C139" s="197" t="s">
        <v>214</v>
      </c>
      <c r="D139" s="165"/>
      <c r="E139" s="171">
        <v>7.2210000000000001</v>
      </c>
      <c r="F139" s="174"/>
      <c r="G139" s="174"/>
      <c r="H139" s="174"/>
      <c r="I139" s="174"/>
      <c r="J139" s="174"/>
      <c r="K139" s="174"/>
      <c r="L139" s="174"/>
      <c r="M139" s="174"/>
      <c r="N139" s="163"/>
      <c r="O139" s="163"/>
      <c r="P139" s="163"/>
      <c r="Q139" s="163"/>
      <c r="R139" s="163"/>
      <c r="S139" s="163"/>
      <c r="T139" s="164"/>
      <c r="U139" s="16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106</v>
      </c>
      <c r="AF139" s="153">
        <v>0</v>
      </c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54"/>
      <c r="B140" s="160"/>
      <c r="C140" s="198" t="s">
        <v>111</v>
      </c>
      <c r="D140" s="166"/>
      <c r="E140" s="172">
        <v>7.2210000000000001</v>
      </c>
      <c r="F140" s="174"/>
      <c r="G140" s="174"/>
      <c r="H140" s="174"/>
      <c r="I140" s="174"/>
      <c r="J140" s="174"/>
      <c r="K140" s="174"/>
      <c r="L140" s="174"/>
      <c r="M140" s="174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106</v>
      </c>
      <c r="AF140" s="153">
        <v>1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x14ac:dyDescent="0.25">
      <c r="A141" s="155" t="s">
        <v>99</v>
      </c>
      <c r="B141" s="161" t="s">
        <v>54</v>
      </c>
      <c r="C141" s="199" t="s">
        <v>55</v>
      </c>
      <c r="D141" s="167"/>
      <c r="E141" s="173"/>
      <c r="F141" s="176"/>
      <c r="G141" s="176">
        <f>SUMIF(AE142:AE146,"&lt;&gt;NOR",G142:G146)</f>
        <v>0</v>
      </c>
      <c r="H141" s="176"/>
      <c r="I141" s="176">
        <f>SUM(I142:I146)</f>
        <v>0</v>
      </c>
      <c r="J141" s="176"/>
      <c r="K141" s="176">
        <f>SUM(K142:K146)</f>
        <v>0</v>
      </c>
      <c r="L141" s="176"/>
      <c r="M141" s="176">
        <f>SUM(M142:M146)</f>
        <v>0</v>
      </c>
      <c r="N141" s="168"/>
      <c r="O141" s="168">
        <f>SUM(O142:O146)</f>
        <v>1.387E-2</v>
      </c>
      <c r="P141" s="168"/>
      <c r="Q141" s="168">
        <f>SUM(Q142:Q146)</f>
        <v>0</v>
      </c>
      <c r="R141" s="168"/>
      <c r="S141" s="168"/>
      <c r="T141" s="169"/>
      <c r="U141" s="168">
        <f>SUM(U142:U146)</f>
        <v>1.56</v>
      </c>
      <c r="AE141" t="s">
        <v>100</v>
      </c>
    </row>
    <row r="142" spans="1:60" outlineLevel="1" x14ac:dyDescent="0.25">
      <c r="A142" s="154">
        <v>26</v>
      </c>
      <c r="B142" s="160" t="s">
        <v>215</v>
      </c>
      <c r="C142" s="196" t="s">
        <v>216</v>
      </c>
      <c r="D142" s="162" t="s">
        <v>103</v>
      </c>
      <c r="E142" s="170">
        <v>35.549999999999997</v>
      </c>
      <c r="F142" s="175">
        <f>H142+J142</f>
        <v>0</v>
      </c>
      <c r="G142" s="174">
        <f>ROUND(E142*F142,2)</f>
        <v>0</v>
      </c>
      <c r="H142" s="175"/>
      <c r="I142" s="174">
        <f>ROUND(E142*H142,2)</f>
        <v>0</v>
      </c>
      <c r="J142" s="175"/>
      <c r="K142" s="174">
        <f>ROUND(E142*J142,2)</f>
        <v>0</v>
      </c>
      <c r="L142" s="174">
        <v>21</v>
      </c>
      <c r="M142" s="174">
        <f>G142*(1+L142/100)</f>
        <v>0</v>
      </c>
      <c r="N142" s="163">
        <v>3.0000000000000001E-5</v>
      </c>
      <c r="O142" s="163">
        <f>ROUND(E142*N142,5)</f>
        <v>1.07E-3</v>
      </c>
      <c r="P142" s="163">
        <v>0</v>
      </c>
      <c r="Q142" s="163">
        <f>ROUND(E142*P142,5)</f>
        <v>0</v>
      </c>
      <c r="R142" s="163"/>
      <c r="S142" s="163"/>
      <c r="T142" s="164">
        <v>4.3999999999999997E-2</v>
      </c>
      <c r="U142" s="163">
        <f>ROUND(E142*T142,2)</f>
        <v>1.56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104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/>
      <c r="B143" s="160"/>
      <c r="C143" s="197" t="s">
        <v>107</v>
      </c>
      <c r="D143" s="165"/>
      <c r="E143" s="171"/>
      <c r="F143" s="174"/>
      <c r="G143" s="174"/>
      <c r="H143" s="174"/>
      <c r="I143" s="174"/>
      <c r="J143" s="174"/>
      <c r="K143" s="174"/>
      <c r="L143" s="174"/>
      <c r="M143" s="174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106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5">
      <c r="A144" s="154"/>
      <c r="B144" s="160"/>
      <c r="C144" s="197" t="s">
        <v>217</v>
      </c>
      <c r="D144" s="165"/>
      <c r="E144" s="171">
        <v>35.549999999999997</v>
      </c>
      <c r="F144" s="174"/>
      <c r="G144" s="174"/>
      <c r="H144" s="174"/>
      <c r="I144" s="174"/>
      <c r="J144" s="174"/>
      <c r="K144" s="174"/>
      <c r="L144" s="174"/>
      <c r="M144" s="174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106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5">
      <c r="A145" s="154">
        <v>27</v>
      </c>
      <c r="B145" s="160" t="s">
        <v>218</v>
      </c>
      <c r="C145" s="196" t="s">
        <v>219</v>
      </c>
      <c r="D145" s="162" t="s">
        <v>103</v>
      </c>
      <c r="E145" s="170">
        <v>42.66</v>
      </c>
      <c r="F145" s="175">
        <f>H145+J145</f>
        <v>0</v>
      </c>
      <c r="G145" s="174">
        <f>ROUND(E145*F145,2)</f>
        <v>0</v>
      </c>
      <c r="H145" s="175"/>
      <c r="I145" s="174">
        <f>ROUND(E145*H145,2)</f>
        <v>0</v>
      </c>
      <c r="J145" s="175"/>
      <c r="K145" s="174">
        <f>ROUND(E145*J145,2)</f>
        <v>0</v>
      </c>
      <c r="L145" s="174">
        <v>21</v>
      </c>
      <c r="M145" s="174">
        <f>G145*(1+L145/100)</f>
        <v>0</v>
      </c>
      <c r="N145" s="163">
        <v>2.9999999999999997E-4</v>
      </c>
      <c r="O145" s="163">
        <f>ROUND(E145*N145,5)</f>
        <v>1.2800000000000001E-2</v>
      </c>
      <c r="P145" s="163">
        <v>0</v>
      </c>
      <c r="Q145" s="163">
        <f>ROUND(E145*P145,5)</f>
        <v>0</v>
      </c>
      <c r="R145" s="163"/>
      <c r="S145" s="163"/>
      <c r="T145" s="164">
        <v>0</v>
      </c>
      <c r="U145" s="163">
        <f>ROUND(E145*T145,2)</f>
        <v>0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186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5">
      <c r="A146" s="154"/>
      <c r="B146" s="160"/>
      <c r="C146" s="197" t="s">
        <v>220</v>
      </c>
      <c r="D146" s="165"/>
      <c r="E146" s="171">
        <v>42.66</v>
      </c>
      <c r="F146" s="174"/>
      <c r="G146" s="174"/>
      <c r="H146" s="174"/>
      <c r="I146" s="174"/>
      <c r="J146" s="174"/>
      <c r="K146" s="174"/>
      <c r="L146" s="174"/>
      <c r="M146" s="174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106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x14ac:dyDescent="0.25">
      <c r="A147" s="155" t="s">
        <v>99</v>
      </c>
      <c r="B147" s="161" t="s">
        <v>56</v>
      </c>
      <c r="C147" s="199" t="s">
        <v>57</v>
      </c>
      <c r="D147" s="167"/>
      <c r="E147" s="173"/>
      <c r="F147" s="176"/>
      <c r="G147" s="176">
        <f>SUMIF(AE148:AE264,"&lt;&gt;NOR",G148:G264)</f>
        <v>0</v>
      </c>
      <c r="H147" s="176"/>
      <c r="I147" s="176">
        <f>SUM(I148:I264)</f>
        <v>0</v>
      </c>
      <c r="J147" s="176"/>
      <c r="K147" s="176">
        <f>SUM(K148:K264)</f>
        <v>0</v>
      </c>
      <c r="L147" s="176"/>
      <c r="M147" s="176">
        <f>SUM(M148:M264)</f>
        <v>0</v>
      </c>
      <c r="N147" s="168"/>
      <c r="O147" s="168">
        <f>SUM(O148:O264)</f>
        <v>281.43202999999994</v>
      </c>
      <c r="P147" s="168"/>
      <c r="Q147" s="168">
        <f>SUM(Q148:Q264)</f>
        <v>0</v>
      </c>
      <c r="R147" s="168"/>
      <c r="S147" s="168"/>
      <c r="T147" s="169"/>
      <c r="U147" s="168">
        <f>SUM(U148:U264)</f>
        <v>174.57999999999998</v>
      </c>
      <c r="AE147" t="s">
        <v>100</v>
      </c>
    </row>
    <row r="148" spans="1:60" outlineLevel="1" x14ac:dyDescent="0.25">
      <c r="A148" s="154">
        <v>28</v>
      </c>
      <c r="B148" s="160" t="s">
        <v>221</v>
      </c>
      <c r="C148" s="196" t="s">
        <v>222</v>
      </c>
      <c r="D148" s="162" t="s">
        <v>103</v>
      </c>
      <c r="E148" s="170">
        <v>39.11</v>
      </c>
      <c r="F148" s="175">
        <f>H148+J148</f>
        <v>0</v>
      </c>
      <c r="G148" s="174">
        <f>ROUND(E148*F148,2)</f>
        <v>0</v>
      </c>
      <c r="H148" s="175"/>
      <c r="I148" s="174">
        <f>ROUND(E148*H148,2)</f>
        <v>0</v>
      </c>
      <c r="J148" s="175"/>
      <c r="K148" s="174">
        <f>ROUND(E148*J148,2)</f>
        <v>0</v>
      </c>
      <c r="L148" s="174">
        <v>21</v>
      </c>
      <c r="M148" s="174">
        <f>G148*(1+L148/100)</f>
        <v>0</v>
      </c>
      <c r="N148" s="163">
        <v>0.71643999999999997</v>
      </c>
      <c r="O148" s="163">
        <f>ROUND(E148*N148,5)</f>
        <v>28.019970000000001</v>
      </c>
      <c r="P148" s="163">
        <v>0</v>
      </c>
      <c r="Q148" s="163">
        <f>ROUND(E148*P148,5)</f>
        <v>0</v>
      </c>
      <c r="R148" s="163"/>
      <c r="S148" s="163"/>
      <c r="T148" s="164">
        <v>7.2999999999999995E-2</v>
      </c>
      <c r="U148" s="163">
        <f>ROUND(E148*T148,2)</f>
        <v>2.86</v>
      </c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104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/>
      <c r="B149" s="160"/>
      <c r="C149" s="197" t="s">
        <v>131</v>
      </c>
      <c r="D149" s="165"/>
      <c r="E149" s="171"/>
      <c r="F149" s="174"/>
      <c r="G149" s="174"/>
      <c r="H149" s="174"/>
      <c r="I149" s="174"/>
      <c r="J149" s="174"/>
      <c r="K149" s="174"/>
      <c r="L149" s="174"/>
      <c r="M149" s="174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106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/>
      <c r="B150" s="160"/>
      <c r="C150" s="197" t="s">
        <v>143</v>
      </c>
      <c r="D150" s="165"/>
      <c r="E150" s="171"/>
      <c r="F150" s="174"/>
      <c r="G150" s="174"/>
      <c r="H150" s="174"/>
      <c r="I150" s="174"/>
      <c r="J150" s="174"/>
      <c r="K150" s="174"/>
      <c r="L150" s="174"/>
      <c r="M150" s="174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106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/>
      <c r="B151" s="160"/>
      <c r="C151" s="197" t="s">
        <v>144</v>
      </c>
      <c r="D151" s="165"/>
      <c r="E151" s="171"/>
      <c r="F151" s="174"/>
      <c r="G151" s="174"/>
      <c r="H151" s="174"/>
      <c r="I151" s="174"/>
      <c r="J151" s="174"/>
      <c r="K151" s="174"/>
      <c r="L151" s="174"/>
      <c r="M151" s="174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106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197" t="s">
        <v>107</v>
      </c>
      <c r="D152" s="165"/>
      <c r="E152" s="171"/>
      <c r="F152" s="174"/>
      <c r="G152" s="174"/>
      <c r="H152" s="174"/>
      <c r="I152" s="174"/>
      <c r="J152" s="174"/>
      <c r="K152" s="174"/>
      <c r="L152" s="174"/>
      <c r="M152" s="174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106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5">
      <c r="A153" s="154"/>
      <c r="B153" s="160"/>
      <c r="C153" s="197" t="s">
        <v>223</v>
      </c>
      <c r="D153" s="165"/>
      <c r="E153" s="171">
        <v>39.11</v>
      </c>
      <c r="F153" s="174"/>
      <c r="G153" s="174"/>
      <c r="H153" s="174"/>
      <c r="I153" s="174"/>
      <c r="J153" s="174"/>
      <c r="K153" s="174"/>
      <c r="L153" s="174"/>
      <c r="M153" s="174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106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5">
      <c r="A154" s="154"/>
      <c r="B154" s="160"/>
      <c r="C154" s="198" t="s">
        <v>111</v>
      </c>
      <c r="D154" s="166"/>
      <c r="E154" s="172">
        <v>39.11</v>
      </c>
      <c r="F154" s="174"/>
      <c r="G154" s="174"/>
      <c r="H154" s="174"/>
      <c r="I154" s="174"/>
      <c r="J154" s="174"/>
      <c r="K154" s="174"/>
      <c r="L154" s="174"/>
      <c r="M154" s="174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106</v>
      </c>
      <c r="AF154" s="153">
        <v>1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5">
      <c r="A155" s="154">
        <v>29</v>
      </c>
      <c r="B155" s="160" t="s">
        <v>224</v>
      </c>
      <c r="C155" s="196" t="s">
        <v>225</v>
      </c>
      <c r="D155" s="162" t="s">
        <v>103</v>
      </c>
      <c r="E155" s="170">
        <v>249.03500000000003</v>
      </c>
      <c r="F155" s="175">
        <f>H155+J155</f>
        <v>0</v>
      </c>
      <c r="G155" s="174">
        <f>ROUND(E155*F155,2)</f>
        <v>0</v>
      </c>
      <c r="H155" s="175"/>
      <c r="I155" s="174">
        <f>ROUND(E155*H155,2)</f>
        <v>0</v>
      </c>
      <c r="J155" s="175"/>
      <c r="K155" s="174">
        <f>ROUND(E155*J155,2)</f>
        <v>0</v>
      </c>
      <c r="L155" s="174">
        <v>21</v>
      </c>
      <c r="M155" s="174">
        <f>G155*(1+L155/100)</f>
        <v>0</v>
      </c>
      <c r="N155" s="163">
        <v>0.441</v>
      </c>
      <c r="O155" s="163">
        <f>ROUND(E155*N155,5)</f>
        <v>109.82444</v>
      </c>
      <c r="P155" s="163">
        <v>0</v>
      </c>
      <c r="Q155" s="163">
        <f>ROUND(E155*P155,5)</f>
        <v>0</v>
      </c>
      <c r="R155" s="163"/>
      <c r="S155" s="163"/>
      <c r="T155" s="164">
        <v>2.9000000000000001E-2</v>
      </c>
      <c r="U155" s="163">
        <f>ROUND(E155*T155,2)</f>
        <v>7.22</v>
      </c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104</v>
      </c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5">
      <c r="A156" s="154"/>
      <c r="B156" s="160"/>
      <c r="C156" s="197" t="s">
        <v>131</v>
      </c>
      <c r="D156" s="165"/>
      <c r="E156" s="171"/>
      <c r="F156" s="174"/>
      <c r="G156" s="174"/>
      <c r="H156" s="174"/>
      <c r="I156" s="174"/>
      <c r="J156" s="174"/>
      <c r="K156" s="174"/>
      <c r="L156" s="174"/>
      <c r="M156" s="174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106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5">
      <c r="A157" s="154"/>
      <c r="B157" s="160"/>
      <c r="C157" s="197" t="s">
        <v>190</v>
      </c>
      <c r="D157" s="165"/>
      <c r="E157" s="171"/>
      <c r="F157" s="174"/>
      <c r="G157" s="174"/>
      <c r="H157" s="174"/>
      <c r="I157" s="174"/>
      <c r="J157" s="174"/>
      <c r="K157" s="174"/>
      <c r="L157" s="174"/>
      <c r="M157" s="174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106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5">
      <c r="A158" s="154"/>
      <c r="B158" s="160"/>
      <c r="C158" s="197" t="s">
        <v>107</v>
      </c>
      <c r="D158" s="165"/>
      <c r="E158" s="171"/>
      <c r="F158" s="174"/>
      <c r="G158" s="174"/>
      <c r="H158" s="174"/>
      <c r="I158" s="174"/>
      <c r="J158" s="174"/>
      <c r="K158" s="174"/>
      <c r="L158" s="174"/>
      <c r="M158" s="174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106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5">
      <c r="A159" s="154"/>
      <c r="B159" s="160"/>
      <c r="C159" s="197" t="s">
        <v>191</v>
      </c>
      <c r="D159" s="165"/>
      <c r="E159" s="171">
        <v>27.75</v>
      </c>
      <c r="F159" s="174"/>
      <c r="G159" s="174"/>
      <c r="H159" s="174"/>
      <c r="I159" s="174"/>
      <c r="J159" s="174"/>
      <c r="K159" s="174"/>
      <c r="L159" s="174"/>
      <c r="M159" s="174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106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5">
      <c r="A160" s="154"/>
      <c r="B160" s="160"/>
      <c r="C160" s="197" t="s">
        <v>192</v>
      </c>
      <c r="D160" s="165"/>
      <c r="E160" s="171">
        <v>150.58000000000001</v>
      </c>
      <c r="F160" s="174"/>
      <c r="G160" s="174"/>
      <c r="H160" s="174"/>
      <c r="I160" s="174"/>
      <c r="J160" s="174"/>
      <c r="K160" s="174"/>
      <c r="L160" s="174"/>
      <c r="M160" s="174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106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/>
      <c r="B161" s="160"/>
      <c r="C161" s="197" t="s">
        <v>193</v>
      </c>
      <c r="D161" s="165"/>
      <c r="E161" s="171">
        <v>16.68</v>
      </c>
      <c r="F161" s="174"/>
      <c r="G161" s="174"/>
      <c r="H161" s="174"/>
      <c r="I161" s="174"/>
      <c r="J161" s="174"/>
      <c r="K161" s="174"/>
      <c r="L161" s="174"/>
      <c r="M161" s="174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106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5">
      <c r="A162" s="154"/>
      <c r="B162" s="160"/>
      <c r="C162" s="197" t="s">
        <v>226</v>
      </c>
      <c r="D162" s="165"/>
      <c r="E162" s="171">
        <v>9.0399999999999991</v>
      </c>
      <c r="F162" s="174"/>
      <c r="G162" s="174"/>
      <c r="H162" s="174"/>
      <c r="I162" s="174"/>
      <c r="J162" s="174"/>
      <c r="K162" s="174"/>
      <c r="L162" s="174"/>
      <c r="M162" s="174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106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5">
      <c r="A163" s="154"/>
      <c r="B163" s="160"/>
      <c r="C163" s="198" t="s">
        <v>111</v>
      </c>
      <c r="D163" s="166"/>
      <c r="E163" s="172">
        <v>204.05</v>
      </c>
      <c r="F163" s="174"/>
      <c r="G163" s="174"/>
      <c r="H163" s="174"/>
      <c r="I163" s="174"/>
      <c r="J163" s="174"/>
      <c r="K163" s="174"/>
      <c r="L163" s="174"/>
      <c r="M163" s="174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106</v>
      </c>
      <c r="AF163" s="153">
        <v>1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/>
      <c r="B164" s="160"/>
      <c r="C164" s="197" t="s">
        <v>227</v>
      </c>
      <c r="D164" s="165"/>
      <c r="E164" s="171"/>
      <c r="F164" s="174"/>
      <c r="G164" s="174"/>
      <c r="H164" s="174"/>
      <c r="I164" s="174"/>
      <c r="J164" s="174"/>
      <c r="K164" s="174"/>
      <c r="L164" s="174"/>
      <c r="M164" s="174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106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/>
      <c r="B165" s="160"/>
      <c r="C165" s="197" t="s">
        <v>228</v>
      </c>
      <c r="D165" s="165"/>
      <c r="E165" s="171">
        <v>5.86</v>
      </c>
      <c r="F165" s="174"/>
      <c r="G165" s="174"/>
      <c r="H165" s="174"/>
      <c r="I165" s="174"/>
      <c r="J165" s="174"/>
      <c r="K165" s="174"/>
      <c r="L165" s="174"/>
      <c r="M165" s="174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106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5">
      <c r="A166" s="154"/>
      <c r="B166" s="160"/>
      <c r="C166" s="198" t="s">
        <v>111</v>
      </c>
      <c r="D166" s="166"/>
      <c r="E166" s="172">
        <v>5.86</v>
      </c>
      <c r="F166" s="174"/>
      <c r="G166" s="174"/>
      <c r="H166" s="174"/>
      <c r="I166" s="174"/>
      <c r="J166" s="174"/>
      <c r="K166" s="174"/>
      <c r="L166" s="174"/>
      <c r="M166" s="174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106</v>
      </c>
      <c r="AF166" s="153">
        <v>1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5">
      <c r="A167" s="154"/>
      <c r="B167" s="160"/>
      <c r="C167" s="197" t="s">
        <v>194</v>
      </c>
      <c r="D167" s="165"/>
      <c r="E167" s="171"/>
      <c r="F167" s="174"/>
      <c r="G167" s="174"/>
      <c r="H167" s="174"/>
      <c r="I167" s="174"/>
      <c r="J167" s="174"/>
      <c r="K167" s="174"/>
      <c r="L167" s="174"/>
      <c r="M167" s="174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106</v>
      </c>
      <c r="AF167" s="153">
        <v>0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5">
      <c r="A168" s="154"/>
      <c r="B168" s="160"/>
      <c r="C168" s="197" t="s">
        <v>107</v>
      </c>
      <c r="D168" s="165"/>
      <c r="E168" s="171"/>
      <c r="F168" s="174"/>
      <c r="G168" s="174"/>
      <c r="H168" s="174"/>
      <c r="I168" s="174"/>
      <c r="J168" s="174"/>
      <c r="K168" s="174"/>
      <c r="L168" s="174"/>
      <c r="M168" s="174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106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5">
      <c r="A169" s="154"/>
      <c r="B169" s="160"/>
      <c r="C169" s="197" t="s">
        <v>229</v>
      </c>
      <c r="D169" s="165"/>
      <c r="E169" s="171">
        <v>39.125</v>
      </c>
      <c r="F169" s="174"/>
      <c r="G169" s="174"/>
      <c r="H169" s="174"/>
      <c r="I169" s="174"/>
      <c r="J169" s="174"/>
      <c r="K169" s="174"/>
      <c r="L169" s="174"/>
      <c r="M169" s="174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106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/>
      <c r="B170" s="160"/>
      <c r="C170" s="198" t="s">
        <v>111</v>
      </c>
      <c r="D170" s="166"/>
      <c r="E170" s="172">
        <v>39.125</v>
      </c>
      <c r="F170" s="174"/>
      <c r="G170" s="174"/>
      <c r="H170" s="174"/>
      <c r="I170" s="174"/>
      <c r="J170" s="174"/>
      <c r="K170" s="174"/>
      <c r="L170" s="174"/>
      <c r="M170" s="174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106</v>
      </c>
      <c r="AF170" s="153">
        <v>1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>
        <v>30</v>
      </c>
      <c r="B171" s="160" t="s">
        <v>230</v>
      </c>
      <c r="C171" s="196" t="s">
        <v>231</v>
      </c>
      <c r="D171" s="162" t="s">
        <v>103</v>
      </c>
      <c r="E171" s="170">
        <v>243.16</v>
      </c>
      <c r="F171" s="175">
        <f>H171+J171</f>
        <v>0</v>
      </c>
      <c r="G171" s="174">
        <f>ROUND(E171*F171,2)</f>
        <v>0</v>
      </c>
      <c r="H171" s="175"/>
      <c r="I171" s="174">
        <f>ROUND(E171*H171,2)</f>
        <v>0</v>
      </c>
      <c r="J171" s="175"/>
      <c r="K171" s="174">
        <f>ROUND(E171*J171,2)</f>
        <v>0</v>
      </c>
      <c r="L171" s="174">
        <v>21</v>
      </c>
      <c r="M171" s="174">
        <f>G171*(1+L171/100)</f>
        <v>0</v>
      </c>
      <c r="N171" s="163">
        <v>0.30651</v>
      </c>
      <c r="O171" s="163">
        <f>ROUND(E171*N171,5)</f>
        <v>74.530969999999996</v>
      </c>
      <c r="P171" s="163">
        <v>0</v>
      </c>
      <c r="Q171" s="163">
        <f>ROUND(E171*P171,5)</f>
        <v>0</v>
      </c>
      <c r="R171" s="163"/>
      <c r="S171" s="163"/>
      <c r="T171" s="164">
        <v>2.5000000000000001E-2</v>
      </c>
      <c r="U171" s="163">
        <f>ROUND(E171*T171,2)</f>
        <v>6.08</v>
      </c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104</v>
      </c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197" t="s">
        <v>131</v>
      </c>
      <c r="D172" s="165"/>
      <c r="E172" s="171"/>
      <c r="F172" s="174"/>
      <c r="G172" s="174"/>
      <c r="H172" s="174"/>
      <c r="I172" s="174"/>
      <c r="J172" s="174"/>
      <c r="K172" s="174"/>
      <c r="L172" s="174"/>
      <c r="M172" s="174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106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5">
      <c r="A173" s="154"/>
      <c r="B173" s="160"/>
      <c r="C173" s="197" t="s">
        <v>143</v>
      </c>
      <c r="D173" s="165"/>
      <c r="E173" s="171"/>
      <c r="F173" s="174"/>
      <c r="G173" s="174"/>
      <c r="H173" s="174"/>
      <c r="I173" s="174"/>
      <c r="J173" s="174"/>
      <c r="K173" s="174"/>
      <c r="L173" s="174"/>
      <c r="M173" s="174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106</v>
      </c>
      <c r="AF173" s="153">
        <v>0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5">
      <c r="A174" s="154"/>
      <c r="B174" s="160"/>
      <c r="C174" s="197" t="s">
        <v>107</v>
      </c>
      <c r="D174" s="165"/>
      <c r="E174" s="171"/>
      <c r="F174" s="174"/>
      <c r="G174" s="174"/>
      <c r="H174" s="174"/>
      <c r="I174" s="174"/>
      <c r="J174" s="174"/>
      <c r="K174" s="174"/>
      <c r="L174" s="174"/>
      <c r="M174" s="174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106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5">
      <c r="A175" s="154"/>
      <c r="B175" s="160"/>
      <c r="C175" s="197" t="s">
        <v>223</v>
      </c>
      <c r="D175" s="165"/>
      <c r="E175" s="171">
        <v>39.11</v>
      </c>
      <c r="F175" s="174"/>
      <c r="G175" s="174"/>
      <c r="H175" s="174"/>
      <c r="I175" s="174"/>
      <c r="J175" s="174"/>
      <c r="K175" s="174"/>
      <c r="L175" s="174"/>
      <c r="M175" s="174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106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/>
      <c r="B176" s="160"/>
      <c r="C176" s="198" t="s">
        <v>111</v>
      </c>
      <c r="D176" s="166"/>
      <c r="E176" s="172">
        <v>39.11</v>
      </c>
      <c r="F176" s="174"/>
      <c r="G176" s="174"/>
      <c r="H176" s="174"/>
      <c r="I176" s="174"/>
      <c r="J176" s="174"/>
      <c r="K176" s="174"/>
      <c r="L176" s="174"/>
      <c r="M176" s="174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106</v>
      </c>
      <c r="AF176" s="153">
        <v>1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/>
      <c r="B177" s="160"/>
      <c r="C177" s="197" t="s">
        <v>190</v>
      </c>
      <c r="D177" s="165"/>
      <c r="E177" s="171"/>
      <c r="F177" s="174"/>
      <c r="G177" s="174"/>
      <c r="H177" s="174"/>
      <c r="I177" s="174"/>
      <c r="J177" s="174"/>
      <c r="K177" s="174"/>
      <c r="L177" s="174"/>
      <c r="M177" s="174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106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/>
      <c r="B178" s="160"/>
      <c r="C178" s="197" t="s">
        <v>107</v>
      </c>
      <c r="D178" s="165"/>
      <c r="E178" s="171"/>
      <c r="F178" s="174"/>
      <c r="G178" s="174"/>
      <c r="H178" s="174"/>
      <c r="I178" s="174"/>
      <c r="J178" s="174"/>
      <c r="K178" s="174"/>
      <c r="L178" s="174"/>
      <c r="M178" s="174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106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/>
      <c r="B179" s="160"/>
      <c r="C179" s="197" t="s">
        <v>191</v>
      </c>
      <c r="D179" s="165"/>
      <c r="E179" s="171">
        <v>27.75</v>
      </c>
      <c r="F179" s="174"/>
      <c r="G179" s="174"/>
      <c r="H179" s="174"/>
      <c r="I179" s="174"/>
      <c r="J179" s="174"/>
      <c r="K179" s="174"/>
      <c r="L179" s="174"/>
      <c r="M179" s="174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106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/>
      <c r="B180" s="160"/>
      <c r="C180" s="197" t="s">
        <v>192</v>
      </c>
      <c r="D180" s="165"/>
      <c r="E180" s="171">
        <v>150.58000000000001</v>
      </c>
      <c r="F180" s="174"/>
      <c r="G180" s="174"/>
      <c r="H180" s="174"/>
      <c r="I180" s="174"/>
      <c r="J180" s="174"/>
      <c r="K180" s="174"/>
      <c r="L180" s="174"/>
      <c r="M180" s="174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106</v>
      </c>
      <c r="AF180" s="153">
        <v>0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5">
      <c r="A181" s="154"/>
      <c r="B181" s="160"/>
      <c r="C181" s="197" t="s">
        <v>193</v>
      </c>
      <c r="D181" s="165"/>
      <c r="E181" s="171">
        <v>16.68</v>
      </c>
      <c r="F181" s="174"/>
      <c r="G181" s="174"/>
      <c r="H181" s="174"/>
      <c r="I181" s="174"/>
      <c r="J181" s="174"/>
      <c r="K181" s="174"/>
      <c r="L181" s="174"/>
      <c r="M181" s="174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106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5">
      <c r="A182" s="154"/>
      <c r="B182" s="160"/>
      <c r="C182" s="197" t="s">
        <v>226</v>
      </c>
      <c r="D182" s="165"/>
      <c r="E182" s="171">
        <v>9.0399999999999991</v>
      </c>
      <c r="F182" s="174"/>
      <c r="G182" s="174"/>
      <c r="H182" s="174"/>
      <c r="I182" s="174"/>
      <c r="J182" s="174"/>
      <c r="K182" s="174"/>
      <c r="L182" s="174"/>
      <c r="M182" s="174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106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/>
      <c r="B183" s="160"/>
      <c r="C183" s="198" t="s">
        <v>111</v>
      </c>
      <c r="D183" s="166"/>
      <c r="E183" s="172">
        <v>204.05</v>
      </c>
      <c r="F183" s="174"/>
      <c r="G183" s="174"/>
      <c r="H183" s="174"/>
      <c r="I183" s="174"/>
      <c r="J183" s="174"/>
      <c r="K183" s="174"/>
      <c r="L183" s="174"/>
      <c r="M183" s="174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106</v>
      </c>
      <c r="AF183" s="153">
        <v>1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5">
      <c r="A184" s="154">
        <v>31</v>
      </c>
      <c r="B184" s="160" t="s">
        <v>232</v>
      </c>
      <c r="C184" s="196" t="s">
        <v>233</v>
      </c>
      <c r="D184" s="162" t="s">
        <v>103</v>
      </c>
      <c r="E184" s="170">
        <v>170.8</v>
      </c>
      <c r="F184" s="175">
        <f>H184+J184</f>
        <v>0</v>
      </c>
      <c r="G184" s="174">
        <f>ROUND(E184*F184,2)</f>
        <v>0</v>
      </c>
      <c r="H184" s="175"/>
      <c r="I184" s="174">
        <f>ROUND(E184*H184,2)</f>
        <v>0</v>
      </c>
      <c r="J184" s="175"/>
      <c r="K184" s="174">
        <f>ROUND(E184*J184,2)</f>
        <v>0</v>
      </c>
      <c r="L184" s="174">
        <v>21</v>
      </c>
      <c r="M184" s="174">
        <f>G184*(1+L184/100)</f>
        <v>0</v>
      </c>
      <c r="N184" s="163">
        <v>7.3899999999999993E-2</v>
      </c>
      <c r="O184" s="163">
        <f>ROUND(E184*N184,5)</f>
        <v>12.622120000000001</v>
      </c>
      <c r="P184" s="163">
        <v>0</v>
      </c>
      <c r="Q184" s="163">
        <f>ROUND(E184*P184,5)</f>
        <v>0</v>
      </c>
      <c r="R184" s="163"/>
      <c r="S184" s="163"/>
      <c r="T184" s="164">
        <v>0.45200000000000001</v>
      </c>
      <c r="U184" s="163">
        <f>ROUND(E184*T184,2)</f>
        <v>77.2</v>
      </c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104</v>
      </c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5">
      <c r="A185" s="154"/>
      <c r="B185" s="160"/>
      <c r="C185" s="197" t="s">
        <v>131</v>
      </c>
      <c r="D185" s="165"/>
      <c r="E185" s="171"/>
      <c r="F185" s="174"/>
      <c r="G185" s="174"/>
      <c r="H185" s="174"/>
      <c r="I185" s="174"/>
      <c r="J185" s="174"/>
      <c r="K185" s="174"/>
      <c r="L185" s="174"/>
      <c r="M185" s="174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106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5">
      <c r="A186" s="154"/>
      <c r="B186" s="160"/>
      <c r="C186" s="197" t="s">
        <v>190</v>
      </c>
      <c r="D186" s="165"/>
      <c r="E186" s="171"/>
      <c r="F186" s="174"/>
      <c r="G186" s="174"/>
      <c r="H186" s="174"/>
      <c r="I186" s="174"/>
      <c r="J186" s="174"/>
      <c r="K186" s="174"/>
      <c r="L186" s="174"/>
      <c r="M186" s="174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106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5">
      <c r="A187" s="154"/>
      <c r="B187" s="160"/>
      <c r="C187" s="197" t="s">
        <v>107</v>
      </c>
      <c r="D187" s="165"/>
      <c r="E187" s="171"/>
      <c r="F187" s="174"/>
      <c r="G187" s="174"/>
      <c r="H187" s="174"/>
      <c r="I187" s="174"/>
      <c r="J187" s="174"/>
      <c r="K187" s="174"/>
      <c r="L187" s="174"/>
      <c r="M187" s="174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106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/>
      <c r="B188" s="160"/>
      <c r="C188" s="197" t="s">
        <v>191</v>
      </c>
      <c r="D188" s="165"/>
      <c r="E188" s="171">
        <v>27.75</v>
      </c>
      <c r="F188" s="174"/>
      <c r="G188" s="174"/>
      <c r="H188" s="174"/>
      <c r="I188" s="174"/>
      <c r="J188" s="174"/>
      <c r="K188" s="174"/>
      <c r="L188" s="174"/>
      <c r="M188" s="174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106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5">
      <c r="A189" s="154"/>
      <c r="B189" s="160"/>
      <c r="C189" s="197" t="s">
        <v>192</v>
      </c>
      <c r="D189" s="165"/>
      <c r="E189" s="171">
        <v>150.58000000000001</v>
      </c>
      <c r="F189" s="174"/>
      <c r="G189" s="174"/>
      <c r="H189" s="174"/>
      <c r="I189" s="174"/>
      <c r="J189" s="174"/>
      <c r="K189" s="174"/>
      <c r="L189" s="174"/>
      <c r="M189" s="174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106</v>
      </c>
      <c r="AF189" s="153">
        <v>0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5">
      <c r="A190" s="154"/>
      <c r="B190" s="160"/>
      <c r="C190" s="197" t="s">
        <v>193</v>
      </c>
      <c r="D190" s="165"/>
      <c r="E190" s="171">
        <v>16.68</v>
      </c>
      <c r="F190" s="174"/>
      <c r="G190" s="174"/>
      <c r="H190" s="174"/>
      <c r="I190" s="174"/>
      <c r="J190" s="174"/>
      <c r="K190" s="174"/>
      <c r="L190" s="174"/>
      <c r="M190" s="174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106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5">
      <c r="A191" s="154"/>
      <c r="B191" s="160"/>
      <c r="C191" s="197" t="s">
        <v>234</v>
      </c>
      <c r="D191" s="165"/>
      <c r="E191" s="171">
        <v>-24.07</v>
      </c>
      <c r="F191" s="174"/>
      <c r="G191" s="174"/>
      <c r="H191" s="174"/>
      <c r="I191" s="174"/>
      <c r="J191" s="174"/>
      <c r="K191" s="174"/>
      <c r="L191" s="174"/>
      <c r="M191" s="174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106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/>
      <c r="B192" s="160"/>
      <c r="C192" s="197" t="s">
        <v>235</v>
      </c>
      <c r="D192" s="165"/>
      <c r="E192" s="171">
        <v>-6</v>
      </c>
      <c r="F192" s="174"/>
      <c r="G192" s="174"/>
      <c r="H192" s="174"/>
      <c r="I192" s="174"/>
      <c r="J192" s="174"/>
      <c r="K192" s="174"/>
      <c r="L192" s="174"/>
      <c r="M192" s="174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106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5">
      <c r="A193" s="154"/>
      <c r="B193" s="160"/>
      <c r="C193" s="198" t="s">
        <v>111</v>
      </c>
      <c r="D193" s="166"/>
      <c r="E193" s="172">
        <v>164.94</v>
      </c>
      <c r="F193" s="174"/>
      <c r="G193" s="174"/>
      <c r="H193" s="174"/>
      <c r="I193" s="174"/>
      <c r="J193" s="174"/>
      <c r="K193" s="174"/>
      <c r="L193" s="174"/>
      <c r="M193" s="174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106</v>
      </c>
      <c r="AF193" s="153">
        <v>1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5">
      <c r="A194" s="154"/>
      <c r="B194" s="160"/>
      <c r="C194" s="197" t="s">
        <v>227</v>
      </c>
      <c r="D194" s="165"/>
      <c r="E194" s="171"/>
      <c r="F194" s="174"/>
      <c r="G194" s="174"/>
      <c r="H194" s="174"/>
      <c r="I194" s="174"/>
      <c r="J194" s="174"/>
      <c r="K194" s="174"/>
      <c r="L194" s="174"/>
      <c r="M194" s="174"/>
      <c r="N194" s="163"/>
      <c r="O194" s="163"/>
      <c r="P194" s="163"/>
      <c r="Q194" s="163"/>
      <c r="R194" s="163"/>
      <c r="S194" s="163"/>
      <c r="T194" s="164"/>
      <c r="U194" s="16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106</v>
      </c>
      <c r="AF194" s="153">
        <v>0</v>
      </c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5">
      <c r="A195" s="154"/>
      <c r="B195" s="160"/>
      <c r="C195" s="197" t="s">
        <v>228</v>
      </c>
      <c r="D195" s="165"/>
      <c r="E195" s="171">
        <v>5.86</v>
      </c>
      <c r="F195" s="174"/>
      <c r="G195" s="174"/>
      <c r="H195" s="174"/>
      <c r="I195" s="174"/>
      <c r="J195" s="174"/>
      <c r="K195" s="174"/>
      <c r="L195" s="174"/>
      <c r="M195" s="174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106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5">
      <c r="A196" s="154"/>
      <c r="B196" s="160"/>
      <c r="C196" s="198" t="s">
        <v>111</v>
      </c>
      <c r="D196" s="166"/>
      <c r="E196" s="172">
        <v>5.86</v>
      </c>
      <c r="F196" s="174"/>
      <c r="G196" s="174"/>
      <c r="H196" s="174"/>
      <c r="I196" s="174"/>
      <c r="J196" s="174"/>
      <c r="K196" s="174"/>
      <c r="L196" s="174"/>
      <c r="M196" s="174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106</v>
      </c>
      <c r="AF196" s="153">
        <v>1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>
        <v>32</v>
      </c>
      <c r="B197" s="160" t="s">
        <v>236</v>
      </c>
      <c r="C197" s="196" t="s">
        <v>237</v>
      </c>
      <c r="D197" s="162" t="s">
        <v>103</v>
      </c>
      <c r="E197" s="170">
        <v>145.9349</v>
      </c>
      <c r="F197" s="175">
        <f>H197+J197</f>
        <v>0</v>
      </c>
      <c r="G197" s="174">
        <f>ROUND(E197*F197,2)</f>
        <v>0</v>
      </c>
      <c r="H197" s="175"/>
      <c r="I197" s="174">
        <f>ROUND(E197*H197,2)</f>
        <v>0</v>
      </c>
      <c r="J197" s="175"/>
      <c r="K197" s="174">
        <f>ROUND(E197*J197,2)</f>
        <v>0</v>
      </c>
      <c r="L197" s="174">
        <v>21</v>
      </c>
      <c r="M197" s="174">
        <f>G197*(1+L197/100)</f>
        <v>0</v>
      </c>
      <c r="N197" s="163">
        <v>0.129</v>
      </c>
      <c r="O197" s="163">
        <f>ROUND(E197*N197,5)</f>
        <v>18.825600000000001</v>
      </c>
      <c r="P197" s="163">
        <v>0</v>
      </c>
      <c r="Q197" s="163">
        <f>ROUND(E197*P197,5)</f>
        <v>0</v>
      </c>
      <c r="R197" s="163"/>
      <c r="S197" s="163"/>
      <c r="T197" s="164">
        <v>0</v>
      </c>
      <c r="U197" s="163">
        <f>ROUND(E197*T197,2)</f>
        <v>0</v>
      </c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186</v>
      </c>
      <c r="AF197" s="153"/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/>
      <c r="B198" s="160"/>
      <c r="C198" s="197" t="s">
        <v>131</v>
      </c>
      <c r="D198" s="165"/>
      <c r="E198" s="171"/>
      <c r="F198" s="174"/>
      <c r="G198" s="174"/>
      <c r="H198" s="174"/>
      <c r="I198" s="174"/>
      <c r="J198" s="174"/>
      <c r="K198" s="174"/>
      <c r="L198" s="174"/>
      <c r="M198" s="174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106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197" t="s">
        <v>190</v>
      </c>
      <c r="D199" s="165"/>
      <c r="E199" s="171"/>
      <c r="F199" s="174"/>
      <c r="G199" s="174"/>
      <c r="H199" s="174"/>
      <c r="I199" s="174"/>
      <c r="J199" s="174"/>
      <c r="K199" s="174"/>
      <c r="L199" s="174"/>
      <c r="M199" s="174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106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5">
      <c r="A200" s="154"/>
      <c r="B200" s="160"/>
      <c r="C200" s="197" t="s">
        <v>107</v>
      </c>
      <c r="D200" s="165"/>
      <c r="E200" s="171"/>
      <c r="F200" s="174"/>
      <c r="G200" s="174"/>
      <c r="H200" s="174"/>
      <c r="I200" s="174"/>
      <c r="J200" s="174"/>
      <c r="K200" s="174"/>
      <c r="L200" s="174"/>
      <c r="M200" s="174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106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5">
      <c r="A201" s="154"/>
      <c r="B201" s="160"/>
      <c r="C201" s="197" t="s">
        <v>238</v>
      </c>
      <c r="D201" s="165"/>
      <c r="E201" s="171">
        <v>170.94</v>
      </c>
      <c r="F201" s="174"/>
      <c r="G201" s="174"/>
      <c r="H201" s="174"/>
      <c r="I201" s="174"/>
      <c r="J201" s="174"/>
      <c r="K201" s="174"/>
      <c r="L201" s="174"/>
      <c r="M201" s="174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106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/>
      <c r="B202" s="160"/>
      <c r="C202" s="197" t="s">
        <v>235</v>
      </c>
      <c r="D202" s="165"/>
      <c r="E202" s="171">
        <v>-6</v>
      </c>
      <c r="F202" s="174"/>
      <c r="G202" s="174"/>
      <c r="H202" s="174"/>
      <c r="I202" s="174"/>
      <c r="J202" s="174"/>
      <c r="K202" s="174"/>
      <c r="L202" s="174"/>
      <c r="M202" s="174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106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5">
      <c r="A203" s="154"/>
      <c r="B203" s="160"/>
      <c r="C203" s="197" t="s">
        <v>239</v>
      </c>
      <c r="D203" s="165"/>
      <c r="E203" s="171">
        <v>-20.45</v>
      </c>
      <c r="F203" s="174"/>
      <c r="G203" s="174"/>
      <c r="H203" s="174"/>
      <c r="I203" s="174"/>
      <c r="J203" s="174"/>
      <c r="K203" s="174"/>
      <c r="L203" s="174"/>
      <c r="M203" s="174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106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5">
      <c r="A204" s="154"/>
      <c r="B204" s="160"/>
      <c r="C204" s="198" t="s">
        <v>111</v>
      </c>
      <c r="D204" s="166"/>
      <c r="E204" s="172">
        <v>144.49</v>
      </c>
      <c r="F204" s="174"/>
      <c r="G204" s="174"/>
      <c r="H204" s="174"/>
      <c r="I204" s="174"/>
      <c r="J204" s="174"/>
      <c r="K204" s="174"/>
      <c r="L204" s="174"/>
      <c r="M204" s="174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106</v>
      </c>
      <c r="AF204" s="153">
        <v>1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/>
      <c r="B205" s="160"/>
      <c r="C205" s="197" t="s">
        <v>240</v>
      </c>
      <c r="D205" s="165"/>
      <c r="E205" s="171">
        <v>1.4449000000000001</v>
      </c>
      <c r="F205" s="174"/>
      <c r="G205" s="174"/>
      <c r="H205" s="174"/>
      <c r="I205" s="174"/>
      <c r="J205" s="174"/>
      <c r="K205" s="174"/>
      <c r="L205" s="174"/>
      <c r="M205" s="174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106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/>
      <c r="B206" s="160"/>
      <c r="C206" s="198" t="s">
        <v>111</v>
      </c>
      <c r="D206" s="166"/>
      <c r="E206" s="172">
        <v>1.4449000000000001</v>
      </c>
      <c r="F206" s="174"/>
      <c r="G206" s="174"/>
      <c r="H206" s="174"/>
      <c r="I206" s="174"/>
      <c r="J206" s="174"/>
      <c r="K206" s="174"/>
      <c r="L206" s="174"/>
      <c r="M206" s="174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106</v>
      </c>
      <c r="AF206" s="153">
        <v>1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ht="20.399999999999999" outlineLevel="1" x14ac:dyDescent="0.25">
      <c r="A207" s="154">
        <v>33</v>
      </c>
      <c r="B207" s="160" t="s">
        <v>241</v>
      </c>
      <c r="C207" s="196" t="s">
        <v>242</v>
      </c>
      <c r="D207" s="162" t="s">
        <v>103</v>
      </c>
      <c r="E207" s="170">
        <v>20.654500000000002</v>
      </c>
      <c r="F207" s="175">
        <f>H207+J207</f>
        <v>0</v>
      </c>
      <c r="G207" s="174">
        <f>ROUND(E207*F207,2)</f>
        <v>0</v>
      </c>
      <c r="H207" s="175"/>
      <c r="I207" s="174">
        <f>ROUND(E207*H207,2)</f>
        <v>0</v>
      </c>
      <c r="J207" s="175"/>
      <c r="K207" s="174">
        <f>ROUND(E207*J207,2)</f>
        <v>0</v>
      </c>
      <c r="L207" s="174">
        <v>21</v>
      </c>
      <c r="M207" s="174">
        <f>G207*(1+L207/100)</f>
        <v>0</v>
      </c>
      <c r="N207" s="163">
        <v>0.13150000000000001</v>
      </c>
      <c r="O207" s="163">
        <f>ROUND(E207*N207,5)</f>
        <v>2.7160700000000002</v>
      </c>
      <c r="P207" s="163">
        <v>0</v>
      </c>
      <c r="Q207" s="163">
        <f>ROUND(E207*P207,5)</f>
        <v>0</v>
      </c>
      <c r="R207" s="163"/>
      <c r="S207" s="163"/>
      <c r="T207" s="164">
        <v>0</v>
      </c>
      <c r="U207" s="163">
        <f>ROUND(E207*T207,2)</f>
        <v>0</v>
      </c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186</v>
      </c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/>
      <c r="B208" s="160"/>
      <c r="C208" s="197" t="s">
        <v>131</v>
      </c>
      <c r="D208" s="165"/>
      <c r="E208" s="171"/>
      <c r="F208" s="174"/>
      <c r="G208" s="174"/>
      <c r="H208" s="174"/>
      <c r="I208" s="174"/>
      <c r="J208" s="174"/>
      <c r="K208" s="174"/>
      <c r="L208" s="174"/>
      <c r="M208" s="174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106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5">
      <c r="A209" s="154"/>
      <c r="B209" s="160"/>
      <c r="C209" s="197" t="s">
        <v>190</v>
      </c>
      <c r="D209" s="165"/>
      <c r="E209" s="171"/>
      <c r="F209" s="174"/>
      <c r="G209" s="174"/>
      <c r="H209" s="174"/>
      <c r="I209" s="174"/>
      <c r="J209" s="174"/>
      <c r="K209" s="174"/>
      <c r="L209" s="174"/>
      <c r="M209" s="174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106</v>
      </c>
      <c r="AF209" s="153">
        <v>0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5">
      <c r="A210" s="154"/>
      <c r="B210" s="160"/>
      <c r="C210" s="197" t="s">
        <v>107</v>
      </c>
      <c r="D210" s="165"/>
      <c r="E210" s="171"/>
      <c r="F210" s="174"/>
      <c r="G210" s="174"/>
      <c r="H210" s="174"/>
      <c r="I210" s="174"/>
      <c r="J210" s="174"/>
      <c r="K210" s="174"/>
      <c r="L210" s="174"/>
      <c r="M210" s="174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106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/>
      <c r="B211" s="160"/>
      <c r="C211" s="197" t="s">
        <v>243</v>
      </c>
      <c r="D211" s="165"/>
      <c r="E211" s="171">
        <v>18.89</v>
      </c>
      <c r="F211" s="174"/>
      <c r="G211" s="174"/>
      <c r="H211" s="174"/>
      <c r="I211" s="174"/>
      <c r="J211" s="174"/>
      <c r="K211" s="174"/>
      <c r="L211" s="174"/>
      <c r="M211" s="174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106</v>
      </c>
      <c r="AF211" s="153">
        <v>0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/>
      <c r="B212" s="160"/>
      <c r="C212" s="197" t="s">
        <v>244</v>
      </c>
      <c r="D212" s="165"/>
      <c r="E212" s="171">
        <v>0.96</v>
      </c>
      <c r="F212" s="174"/>
      <c r="G212" s="174"/>
      <c r="H212" s="174"/>
      <c r="I212" s="174"/>
      <c r="J212" s="174"/>
      <c r="K212" s="174"/>
      <c r="L212" s="174"/>
      <c r="M212" s="174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106</v>
      </c>
      <c r="AF212" s="153">
        <v>0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5">
      <c r="A213" s="154"/>
      <c r="B213" s="160"/>
      <c r="C213" s="197" t="s">
        <v>245</v>
      </c>
      <c r="D213" s="165"/>
      <c r="E213" s="171">
        <v>0.6</v>
      </c>
      <c r="F213" s="174"/>
      <c r="G213" s="174"/>
      <c r="H213" s="174"/>
      <c r="I213" s="174"/>
      <c r="J213" s="174"/>
      <c r="K213" s="174"/>
      <c r="L213" s="174"/>
      <c r="M213" s="174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106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5">
      <c r="A214" s="154"/>
      <c r="B214" s="160"/>
      <c r="C214" s="198" t="s">
        <v>111</v>
      </c>
      <c r="D214" s="166"/>
      <c r="E214" s="172">
        <v>20.45</v>
      </c>
      <c r="F214" s="174"/>
      <c r="G214" s="174"/>
      <c r="H214" s="174"/>
      <c r="I214" s="174"/>
      <c r="J214" s="174"/>
      <c r="K214" s="174"/>
      <c r="L214" s="174"/>
      <c r="M214" s="174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106</v>
      </c>
      <c r="AF214" s="153">
        <v>1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5">
      <c r="A215" s="154"/>
      <c r="B215" s="160"/>
      <c r="C215" s="197" t="s">
        <v>246</v>
      </c>
      <c r="D215" s="165"/>
      <c r="E215" s="171">
        <v>0.20449999999999999</v>
      </c>
      <c r="F215" s="174"/>
      <c r="G215" s="174"/>
      <c r="H215" s="174"/>
      <c r="I215" s="174"/>
      <c r="J215" s="174"/>
      <c r="K215" s="174"/>
      <c r="L215" s="174"/>
      <c r="M215" s="174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106</v>
      </c>
      <c r="AF215" s="153">
        <v>0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5">
      <c r="A216" s="154"/>
      <c r="B216" s="160"/>
      <c r="C216" s="198" t="s">
        <v>111</v>
      </c>
      <c r="D216" s="166"/>
      <c r="E216" s="172">
        <v>0.20449999999999999</v>
      </c>
      <c r="F216" s="174"/>
      <c r="G216" s="174"/>
      <c r="H216" s="174"/>
      <c r="I216" s="174"/>
      <c r="J216" s="174"/>
      <c r="K216" s="174"/>
      <c r="L216" s="174"/>
      <c r="M216" s="174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106</v>
      </c>
      <c r="AF216" s="153">
        <v>1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5">
      <c r="A217" s="154">
        <v>34</v>
      </c>
      <c r="B217" s="160" t="s">
        <v>247</v>
      </c>
      <c r="C217" s="196" t="s">
        <v>248</v>
      </c>
      <c r="D217" s="162" t="s">
        <v>103</v>
      </c>
      <c r="E217" s="170">
        <v>39.11</v>
      </c>
      <c r="F217" s="175">
        <f>H217+J217</f>
        <v>0</v>
      </c>
      <c r="G217" s="174">
        <f>ROUND(E217*F217,2)</f>
        <v>0</v>
      </c>
      <c r="H217" s="175"/>
      <c r="I217" s="174">
        <f>ROUND(E217*H217,2)</f>
        <v>0</v>
      </c>
      <c r="J217" s="175"/>
      <c r="K217" s="174">
        <f>ROUND(E217*J217,2)</f>
        <v>0</v>
      </c>
      <c r="L217" s="174">
        <v>21</v>
      </c>
      <c r="M217" s="174">
        <f>G217*(1+L217/100)</f>
        <v>0</v>
      </c>
      <c r="N217" s="163">
        <v>9.2799999999999994E-2</v>
      </c>
      <c r="O217" s="163">
        <f>ROUND(E217*N217,5)</f>
        <v>3.62941</v>
      </c>
      <c r="P217" s="163">
        <v>0</v>
      </c>
      <c r="Q217" s="163">
        <f>ROUND(E217*P217,5)</f>
        <v>0</v>
      </c>
      <c r="R217" s="163"/>
      <c r="S217" s="163"/>
      <c r="T217" s="164">
        <v>0.47799999999999998</v>
      </c>
      <c r="U217" s="163">
        <f>ROUND(E217*T217,2)</f>
        <v>18.690000000000001</v>
      </c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104</v>
      </c>
      <c r="AF217" s="153"/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5">
      <c r="A218" s="154"/>
      <c r="B218" s="160"/>
      <c r="C218" s="197" t="s">
        <v>131</v>
      </c>
      <c r="D218" s="165"/>
      <c r="E218" s="171"/>
      <c r="F218" s="174"/>
      <c r="G218" s="174"/>
      <c r="H218" s="174"/>
      <c r="I218" s="174"/>
      <c r="J218" s="174"/>
      <c r="K218" s="174"/>
      <c r="L218" s="174"/>
      <c r="M218" s="174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106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5">
      <c r="A219" s="154"/>
      <c r="B219" s="160"/>
      <c r="C219" s="197" t="s">
        <v>143</v>
      </c>
      <c r="D219" s="165"/>
      <c r="E219" s="171"/>
      <c r="F219" s="174"/>
      <c r="G219" s="174"/>
      <c r="H219" s="174"/>
      <c r="I219" s="174"/>
      <c r="J219" s="174"/>
      <c r="K219" s="174"/>
      <c r="L219" s="174"/>
      <c r="M219" s="174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106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197" t="s">
        <v>107</v>
      </c>
      <c r="D220" s="165"/>
      <c r="E220" s="171"/>
      <c r="F220" s="174"/>
      <c r="G220" s="174"/>
      <c r="H220" s="174"/>
      <c r="I220" s="174"/>
      <c r="J220" s="174"/>
      <c r="K220" s="174"/>
      <c r="L220" s="174"/>
      <c r="M220" s="174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106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54"/>
      <c r="B221" s="160"/>
      <c r="C221" s="197" t="s">
        <v>249</v>
      </c>
      <c r="D221" s="165"/>
      <c r="E221" s="171">
        <v>24.07</v>
      </c>
      <c r="F221" s="174"/>
      <c r="G221" s="174"/>
      <c r="H221" s="174"/>
      <c r="I221" s="174"/>
      <c r="J221" s="174"/>
      <c r="K221" s="174"/>
      <c r="L221" s="174"/>
      <c r="M221" s="174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106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5">
      <c r="A222" s="154"/>
      <c r="B222" s="160"/>
      <c r="C222" s="197" t="s">
        <v>250</v>
      </c>
      <c r="D222" s="165"/>
      <c r="E222" s="171">
        <v>15.04</v>
      </c>
      <c r="F222" s="174"/>
      <c r="G222" s="174"/>
      <c r="H222" s="174"/>
      <c r="I222" s="174"/>
      <c r="J222" s="174"/>
      <c r="K222" s="174"/>
      <c r="L222" s="174"/>
      <c r="M222" s="174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106</v>
      </c>
      <c r="AF222" s="153">
        <v>0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5">
      <c r="A223" s="154"/>
      <c r="B223" s="160"/>
      <c r="C223" s="198" t="s">
        <v>111</v>
      </c>
      <c r="D223" s="166"/>
      <c r="E223" s="172">
        <v>39.11</v>
      </c>
      <c r="F223" s="174"/>
      <c r="G223" s="174"/>
      <c r="H223" s="174"/>
      <c r="I223" s="174"/>
      <c r="J223" s="174"/>
      <c r="K223" s="174"/>
      <c r="L223" s="174"/>
      <c r="M223" s="174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106</v>
      </c>
      <c r="AF223" s="153">
        <v>1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5">
      <c r="A224" s="154">
        <v>35</v>
      </c>
      <c r="B224" s="160" t="s">
        <v>251</v>
      </c>
      <c r="C224" s="196" t="s">
        <v>346</v>
      </c>
      <c r="D224" s="162" t="s">
        <v>103</v>
      </c>
      <c r="E224" s="170">
        <v>34.653100000000002</v>
      </c>
      <c r="F224" s="175">
        <v>0</v>
      </c>
      <c r="G224" s="174">
        <f>ROUND(E224*F224,2)</f>
        <v>0</v>
      </c>
      <c r="H224" s="175"/>
      <c r="I224" s="174">
        <f>ROUND(E224*H224,2)</f>
        <v>0</v>
      </c>
      <c r="J224" s="175"/>
      <c r="K224" s="174">
        <f>ROUND(E224*J224,2)</f>
        <v>0</v>
      </c>
      <c r="L224" s="174">
        <v>21</v>
      </c>
      <c r="M224" s="174">
        <f>G224*(1+L224/100)</f>
        <v>0</v>
      </c>
      <c r="N224" s="163">
        <v>0.17244999999999999</v>
      </c>
      <c r="O224" s="163">
        <f>ROUND(E224*N224,5)</f>
        <v>5.97593</v>
      </c>
      <c r="P224" s="163">
        <v>0</v>
      </c>
      <c r="Q224" s="163">
        <f>ROUND(E224*P224,5)</f>
        <v>0</v>
      </c>
      <c r="R224" s="163"/>
      <c r="S224" s="163"/>
      <c r="T224" s="164">
        <v>0</v>
      </c>
      <c r="U224" s="163">
        <f>ROUND(E224*T224,2)</f>
        <v>0</v>
      </c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186</v>
      </c>
      <c r="AF224" s="153"/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5">
      <c r="A225" s="154"/>
      <c r="B225" s="160"/>
      <c r="C225" s="197" t="s">
        <v>131</v>
      </c>
      <c r="D225" s="165"/>
      <c r="E225" s="171"/>
      <c r="F225" s="174"/>
      <c r="G225" s="174"/>
      <c r="H225" s="174"/>
      <c r="I225" s="174"/>
      <c r="J225" s="174"/>
      <c r="K225" s="174"/>
      <c r="L225" s="174"/>
      <c r="M225" s="174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106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5">
      <c r="A226" s="154"/>
      <c r="B226" s="160"/>
      <c r="C226" s="197" t="s">
        <v>107</v>
      </c>
      <c r="D226" s="165"/>
      <c r="E226" s="171"/>
      <c r="F226" s="174"/>
      <c r="G226" s="174"/>
      <c r="H226" s="174"/>
      <c r="I226" s="174"/>
      <c r="J226" s="174"/>
      <c r="K226" s="174"/>
      <c r="L226" s="174"/>
      <c r="M226" s="174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106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5">
      <c r="A227" s="154"/>
      <c r="B227" s="160"/>
      <c r="C227" s="197" t="s">
        <v>223</v>
      </c>
      <c r="D227" s="165"/>
      <c r="E227" s="171">
        <v>39.11</v>
      </c>
      <c r="F227" s="174"/>
      <c r="G227" s="174"/>
      <c r="H227" s="174"/>
      <c r="I227" s="174"/>
      <c r="J227" s="174"/>
      <c r="K227" s="174"/>
      <c r="L227" s="174"/>
      <c r="M227" s="174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106</v>
      </c>
      <c r="AF227" s="153">
        <v>0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5">
      <c r="A228" s="154"/>
      <c r="B228" s="160"/>
      <c r="C228" s="197" t="s">
        <v>252</v>
      </c>
      <c r="D228" s="165"/>
      <c r="E228" s="171">
        <v>-4.8</v>
      </c>
      <c r="F228" s="174"/>
      <c r="G228" s="174"/>
      <c r="H228" s="174"/>
      <c r="I228" s="174"/>
      <c r="J228" s="174"/>
      <c r="K228" s="174"/>
      <c r="L228" s="174"/>
      <c r="M228" s="174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106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5">
      <c r="A229" s="154"/>
      <c r="B229" s="160"/>
      <c r="C229" s="198" t="s">
        <v>111</v>
      </c>
      <c r="D229" s="166"/>
      <c r="E229" s="172">
        <v>34.31</v>
      </c>
      <c r="F229" s="174"/>
      <c r="G229" s="174"/>
      <c r="H229" s="174"/>
      <c r="I229" s="174"/>
      <c r="J229" s="174"/>
      <c r="K229" s="174"/>
      <c r="L229" s="174"/>
      <c r="M229" s="174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106</v>
      </c>
      <c r="AF229" s="153">
        <v>1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5">
      <c r="A230" s="154"/>
      <c r="B230" s="160"/>
      <c r="C230" s="197" t="s">
        <v>253</v>
      </c>
      <c r="D230" s="165"/>
      <c r="E230" s="171">
        <v>0.34310000000000002</v>
      </c>
      <c r="F230" s="174"/>
      <c r="G230" s="174"/>
      <c r="H230" s="174"/>
      <c r="I230" s="174"/>
      <c r="J230" s="174"/>
      <c r="K230" s="174"/>
      <c r="L230" s="174"/>
      <c r="M230" s="174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106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5">
      <c r="A231" s="154"/>
      <c r="B231" s="160"/>
      <c r="C231" s="198" t="s">
        <v>111</v>
      </c>
      <c r="D231" s="166"/>
      <c r="E231" s="172">
        <v>0.34310000000000002</v>
      </c>
      <c r="F231" s="174"/>
      <c r="G231" s="174"/>
      <c r="H231" s="174"/>
      <c r="I231" s="174"/>
      <c r="J231" s="174"/>
      <c r="K231" s="174"/>
      <c r="L231" s="174"/>
      <c r="M231" s="174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106</v>
      </c>
      <c r="AF231" s="153">
        <v>1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ht="20.399999999999999" outlineLevel="1" x14ac:dyDescent="0.25">
      <c r="A232" s="154">
        <v>36</v>
      </c>
      <c r="B232" s="160" t="s">
        <v>254</v>
      </c>
      <c r="C232" s="196" t="s">
        <v>255</v>
      </c>
      <c r="D232" s="162" t="s">
        <v>103</v>
      </c>
      <c r="E232" s="170">
        <v>4.8480000000000008</v>
      </c>
      <c r="F232" s="175">
        <f>H232+J232</f>
        <v>0</v>
      </c>
      <c r="G232" s="174">
        <f>ROUND(E232*F232,2)</f>
        <v>0</v>
      </c>
      <c r="H232" s="175"/>
      <c r="I232" s="174">
        <f>ROUND(E232*H232,2)</f>
        <v>0</v>
      </c>
      <c r="J232" s="175"/>
      <c r="K232" s="174">
        <f>ROUND(E232*J232,2)</f>
        <v>0</v>
      </c>
      <c r="L232" s="174">
        <v>21</v>
      </c>
      <c r="M232" s="174">
        <f>G232*(1+L232/100)</f>
        <v>0</v>
      </c>
      <c r="N232" s="163">
        <v>0.17824000000000001</v>
      </c>
      <c r="O232" s="163">
        <f>ROUND(E232*N232,5)</f>
        <v>0.86411000000000004</v>
      </c>
      <c r="P232" s="163">
        <v>0</v>
      </c>
      <c r="Q232" s="163">
        <f>ROUND(E232*P232,5)</f>
        <v>0</v>
      </c>
      <c r="R232" s="163"/>
      <c r="S232" s="163"/>
      <c r="T232" s="164">
        <v>0</v>
      </c>
      <c r="U232" s="163">
        <f>ROUND(E232*T232,2)</f>
        <v>0</v>
      </c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186</v>
      </c>
      <c r="AF232" s="153"/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5">
      <c r="A233" s="154"/>
      <c r="B233" s="160"/>
      <c r="C233" s="197" t="s">
        <v>131</v>
      </c>
      <c r="D233" s="165"/>
      <c r="E233" s="171"/>
      <c r="F233" s="174"/>
      <c r="G233" s="174"/>
      <c r="H233" s="174"/>
      <c r="I233" s="174"/>
      <c r="J233" s="174"/>
      <c r="K233" s="174"/>
      <c r="L233" s="174"/>
      <c r="M233" s="174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106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5">
      <c r="A234" s="154"/>
      <c r="B234" s="160"/>
      <c r="C234" s="197" t="s">
        <v>143</v>
      </c>
      <c r="D234" s="165"/>
      <c r="E234" s="171"/>
      <c r="F234" s="174"/>
      <c r="G234" s="174"/>
      <c r="H234" s="174"/>
      <c r="I234" s="174"/>
      <c r="J234" s="174"/>
      <c r="K234" s="174"/>
      <c r="L234" s="174"/>
      <c r="M234" s="174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106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5">
      <c r="A235" s="154"/>
      <c r="B235" s="160"/>
      <c r="C235" s="197" t="s">
        <v>107</v>
      </c>
      <c r="D235" s="165"/>
      <c r="E235" s="171"/>
      <c r="F235" s="174"/>
      <c r="G235" s="174"/>
      <c r="H235" s="174"/>
      <c r="I235" s="174"/>
      <c r="J235" s="174"/>
      <c r="K235" s="174"/>
      <c r="L235" s="174"/>
      <c r="M235" s="174"/>
      <c r="N235" s="163"/>
      <c r="O235" s="163"/>
      <c r="P235" s="163"/>
      <c r="Q235" s="163"/>
      <c r="R235" s="163"/>
      <c r="S235" s="163"/>
      <c r="T235" s="164"/>
      <c r="U235" s="16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106</v>
      </c>
      <c r="AF235" s="153">
        <v>0</v>
      </c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5">
      <c r="A236" s="154"/>
      <c r="B236" s="160"/>
      <c r="C236" s="197" t="s">
        <v>256</v>
      </c>
      <c r="D236" s="165"/>
      <c r="E236" s="171">
        <v>3.2</v>
      </c>
      <c r="F236" s="174"/>
      <c r="G236" s="174"/>
      <c r="H236" s="174"/>
      <c r="I236" s="174"/>
      <c r="J236" s="174"/>
      <c r="K236" s="174"/>
      <c r="L236" s="174"/>
      <c r="M236" s="174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106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5">
      <c r="A237" s="154"/>
      <c r="B237" s="160"/>
      <c r="C237" s="197" t="s">
        <v>257</v>
      </c>
      <c r="D237" s="165"/>
      <c r="E237" s="171">
        <v>1.6</v>
      </c>
      <c r="F237" s="174"/>
      <c r="G237" s="174"/>
      <c r="H237" s="174"/>
      <c r="I237" s="174"/>
      <c r="J237" s="174"/>
      <c r="K237" s="174"/>
      <c r="L237" s="174"/>
      <c r="M237" s="174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106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5">
      <c r="A238" s="154"/>
      <c r="B238" s="160"/>
      <c r="C238" s="198" t="s">
        <v>111</v>
      </c>
      <c r="D238" s="166"/>
      <c r="E238" s="172">
        <v>4.8</v>
      </c>
      <c r="F238" s="174"/>
      <c r="G238" s="174"/>
      <c r="H238" s="174"/>
      <c r="I238" s="174"/>
      <c r="J238" s="174"/>
      <c r="K238" s="174"/>
      <c r="L238" s="174"/>
      <c r="M238" s="174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106</v>
      </c>
      <c r="AF238" s="153">
        <v>1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5">
      <c r="A239" s="154"/>
      <c r="B239" s="160"/>
      <c r="C239" s="197" t="s">
        <v>258</v>
      </c>
      <c r="D239" s="165"/>
      <c r="E239" s="171">
        <v>4.8000000000000001E-2</v>
      </c>
      <c r="F239" s="174"/>
      <c r="G239" s="174"/>
      <c r="H239" s="174"/>
      <c r="I239" s="174"/>
      <c r="J239" s="174"/>
      <c r="K239" s="174"/>
      <c r="L239" s="174"/>
      <c r="M239" s="174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106</v>
      </c>
      <c r="AF239" s="153">
        <v>0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5">
      <c r="A240" s="154"/>
      <c r="B240" s="160"/>
      <c r="C240" s="198" t="s">
        <v>111</v>
      </c>
      <c r="D240" s="166"/>
      <c r="E240" s="172">
        <v>4.8000000000000001E-2</v>
      </c>
      <c r="F240" s="174"/>
      <c r="G240" s="174"/>
      <c r="H240" s="174"/>
      <c r="I240" s="174"/>
      <c r="J240" s="174"/>
      <c r="K240" s="174"/>
      <c r="L240" s="174"/>
      <c r="M240" s="174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106</v>
      </c>
      <c r="AF240" s="153">
        <v>1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5">
      <c r="A241" s="154">
        <v>37</v>
      </c>
      <c r="B241" s="160" t="s">
        <v>259</v>
      </c>
      <c r="C241" s="196" t="s">
        <v>260</v>
      </c>
      <c r="D241" s="162" t="s">
        <v>119</v>
      </c>
      <c r="E241" s="170">
        <v>93.73</v>
      </c>
      <c r="F241" s="175">
        <f>H241+J241</f>
        <v>0</v>
      </c>
      <c r="G241" s="174">
        <f>ROUND(E241*F241,2)</f>
        <v>0</v>
      </c>
      <c r="H241" s="175"/>
      <c r="I241" s="174">
        <f>ROUND(E241*H241,2)</f>
        <v>0</v>
      </c>
      <c r="J241" s="175"/>
      <c r="K241" s="174">
        <f>ROUND(E241*J241,2)</f>
        <v>0</v>
      </c>
      <c r="L241" s="174">
        <v>21</v>
      </c>
      <c r="M241" s="174">
        <f>G241*(1+L241/100)</f>
        <v>0</v>
      </c>
      <c r="N241" s="163">
        <v>3.3E-4</v>
      </c>
      <c r="O241" s="163">
        <f>ROUND(E241*N241,5)</f>
        <v>3.0929999999999999E-2</v>
      </c>
      <c r="P241" s="163">
        <v>0</v>
      </c>
      <c r="Q241" s="163">
        <f>ROUND(E241*P241,5)</f>
        <v>0</v>
      </c>
      <c r="R241" s="163"/>
      <c r="S241" s="163"/>
      <c r="T241" s="164">
        <v>0.41</v>
      </c>
      <c r="U241" s="163">
        <f>ROUND(E241*T241,2)</f>
        <v>38.43</v>
      </c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104</v>
      </c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5">
      <c r="A242" s="154"/>
      <c r="B242" s="160"/>
      <c r="C242" s="197" t="s">
        <v>105</v>
      </c>
      <c r="D242" s="165"/>
      <c r="E242" s="171"/>
      <c r="F242" s="174"/>
      <c r="G242" s="174"/>
      <c r="H242" s="174"/>
      <c r="I242" s="174"/>
      <c r="J242" s="174"/>
      <c r="K242" s="174"/>
      <c r="L242" s="174"/>
      <c r="M242" s="174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106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5">
      <c r="A243" s="154"/>
      <c r="B243" s="160"/>
      <c r="C243" s="197" t="s">
        <v>261</v>
      </c>
      <c r="D243" s="165"/>
      <c r="E243" s="171"/>
      <c r="F243" s="174"/>
      <c r="G243" s="174"/>
      <c r="H243" s="174"/>
      <c r="I243" s="174"/>
      <c r="J243" s="174"/>
      <c r="K243" s="174"/>
      <c r="L243" s="174"/>
      <c r="M243" s="174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106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5">
      <c r="A244" s="154"/>
      <c r="B244" s="160"/>
      <c r="C244" s="197" t="s">
        <v>107</v>
      </c>
      <c r="D244" s="165"/>
      <c r="E244" s="171"/>
      <c r="F244" s="174"/>
      <c r="G244" s="174"/>
      <c r="H244" s="174"/>
      <c r="I244" s="174"/>
      <c r="J244" s="174"/>
      <c r="K244" s="174"/>
      <c r="L244" s="174"/>
      <c r="M244" s="174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106</v>
      </c>
      <c r="AF244" s="153">
        <v>0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5">
      <c r="A245" s="154"/>
      <c r="B245" s="160"/>
      <c r="C245" s="197" t="s">
        <v>262</v>
      </c>
      <c r="D245" s="165"/>
      <c r="E245" s="171">
        <v>93.73</v>
      </c>
      <c r="F245" s="174"/>
      <c r="G245" s="174"/>
      <c r="H245" s="174"/>
      <c r="I245" s="174"/>
      <c r="J245" s="174"/>
      <c r="K245" s="174"/>
      <c r="L245" s="174"/>
      <c r="M245" s="174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106</v>
      </c>
      <c r="AF245" s="153">
        <v>0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5">
      <c r="A246" s="154"/>
      <c r="B246" s="160"/>
      <c r="C246" s="198" t="s">
        <v>111</v>
      </c>
      <c r="D246" s="166"/>
      <c r="E246" s="172">
        <v>93.73</v>
      </c>
      <c r="F246" s="174"/>
      <c r="G246" s="174"/>
      <c r="H246" s="174"/>
      <c r="I246" s="174"/>
      <c r="J246" s="174"/>
      <c r="K246" s="174"/>
      <c r="L246" s="174"/>
      <c r="M246" s="174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106</v>
      </c>
      <c r="AF246" s="153">
        <v>1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5">
      <c r="A247" s="154">
        <v>38</v>
      </c>
      <c r="B247" s="160" t="s">
        <v>263</v>
      </c>
      <c r="C247" s="196" t="s">
        <v>264</v>
      </c>
      <c r="D247" s="162" t="s">
        <v>119</v>
      </c>
      <c r="E247" s="170">
        <v>78.25</v>
      </c>
      <c r="F247" s="175">
        <f>H247+J247</f>
        <v>0</v>
      </c>
      <c r="G247" s="174">
        <f>ROUND(E247*F247,2)</f>
        <v>0</v>
      </c>
      <c r="H247" s="175"/>
      <c r="I247" s="174">
        <f>ROUND(E247*H247,2)</f>
        <v>0</v>
      </c>
      <c r="J247" s="175"/>
      <c r="K247" s="174">
        <f>ROUND(E247*J247,2)</f>
        <v>0</v>
      </c>
      <c r="L247" s="174">
        <v>21</v>
      </c>
      <c r="M247" s="174">
        <f>G247*(1+L247/100)</f>
        <v>0</v>
      </c>
      <c r="N247" s="163">
        <v>0.188</v>
      </c>
      <c r="O247" s="163">
        <f>ROUND(E247*N247,5)</f>
        <v>14.711</v>
      </c>
      <c r="P247" s="163">
        <v>0</v>
      </c>
      <c r="Q247" s="163">
        <f>ROUND(E247*P247,5)</f>
        <v>0</v>
      </c>
      <c r="R247" s="163"/>
      <c r="S247" s="163"/>
      <c r="T247" s="164">
        <v>0.27200000000000002</v>
      </c>
      <c r="U247" s="163">
        <f>ROUND(E247*T247,2)</f>
        <v>21.28</v>
      </c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104</v>
      </c>
      <c r="AF247" s="153"/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5">
      <c r="A248" s="154"/>
      <c r="B248" s="160"/>
      <c r="C248" s="197" t="s">
        <v>131</v>
      </c>
      <c r="D248" s="165"/>
      <c r="E248" s="171"/>
      <c r="F248" s="174"/>
      <c r="G248" s="174"/>
      <c r="H248" s="174"/>
      <c r="I248" s="174"/>
      <c r="J248" s="174"/>
      <c r="K248" s="174"/>
      <c r="L248" s="174"/>
      <c r="M248" s="174"/>
      <c r="N248" s="163"/>
      <c r="O248" s="163"/>
      <c r="P248" s="163"/>
      <c r="Q248" s="163"/>
      <c r="R248" s="163"/>
      <c r="S248" s="163"/>
      <c r="T248" s="164"/>
      <c r="U248" s="16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106</v>
      </c>
      <c r="AF248" s="153">
        <v>0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5">
      <c r="A249" s="154"/>
      <c r="B249" s="160"/>
      <c r="C249" s="197" t="s">
        <v>190</v>
      </c>
      <c r="D249" s="165"/>
      <c r="E249" s="171"/>
      <c r="F249" s="174"/>
      <c r="G249" s="174"/>
      <c r="H249" s="174"/>
      <c r="I249" s="174"/>
      <c r="J249" s="174"/>
      <c r="K249" s="174"/>
      <c r="L249" s="174"/>
      <c r="M249" s="174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106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5">
      <c r="A250" s="154"/>
      <c r="B250" s="160"/>
      <c r="C250" s="197" t="s">
        <v>107</v>
      </c>
      <c r="D250" s="165"/>
      <c r="E250" s="171"/>
      <c r="F250" s="174"/>
      <c r="G250" s="174"/>
      <c r="H250" s="174"/>
      <c r="I250" s="174"/>
      <c r="J250" s="174"/>
      <c r="K250" s="174"/>
      <c r="L250" s="174"/>
      <c r="M250" s="174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106</v>
      </c>
      <c r="AF250" s="153">
        <v>0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5">
      <c r="A251" s="154"/>
      <c r="B251" s="160"/>
      <c r="C251" s="197" t="s">
        <v>265</v>
      </c>
      <c r="D251" s="165"/>
      <c r="E251" s="171">
        <v>9.0500000000000007</v>
      </c>
      <c r="F251" s="174"/>
      <c r="G251" s="174"/>
      <c r="H251" s="174"/>
      <c r="I251" s="174"/>
      <c r="J251" s="174"/>
      <c r="K251" s="174"/>
      <c r="L251" s="174"/>
      <c r="M251" s="174"/>
      <c r="N251" s="163"/>
      <c r="O251" s="163"/>
      <c r="P251" s="163"/>
      <c r="Q251" s="163"/>
      <c r="R251" s="163"/>
      <c r="S251" s="163"/>
      <c r="T251" s="164"/>
      <c r="U251" s="16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106</v>
      </c>
      <c r="AF251" s="153">
        <v>0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5">
      <c r="A252" s="154"/>
      <c r="B252" s="160"/>
      <c r="C252" s="197" t="s">
        <v>266</v>
      </c>
      <c r="D252" s="165"/>
      <c r="E252" s="171">
        <v>69.2</v>
      </c>
      <c r="F252" s="174"/>
      <c r="G252" s="174"/>
      <c r="H252" s="174"/>
      <c r="I252" s="174"/>
      <c r="J252" s="174"/>
      <c r="K252" s="174"/>
      <c r="L252" s="174"/>
      <c r="M252" s="174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106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5">
      <c r="A253" s="154"/>
      <c r="B253" s="160"/>
      <c r="C253" s="198" t="s">
        <v>111</v>
      </c>
      <c r="D253" s="166"/>
      <c r="E253" s="172">
        <v>78.25</v>
      </c>
      <c r="F253" s="174"/>
      <c r="G253" s="174"/>
      <c r="H253" s="174"/>
      <c r="I253" s="174"/>
      <c r="J253" s="174"/>
      <c r="K253" s="174"/>
      <c r="L253" s="174"/>
      <c r="M253" s="174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106</v>
      </c>
      <c r="AF253" s="153">
        <v>1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5">
      <c r="A254" s="154">
        <v>39</v>
      </c>
      <c r="B254" s="160" t="s">
        <v>267</v>
      </c>
      <c r="C254" s="196" t="s">
        <v>268</v>
      </c>
      <c r="D254" s="162" t="s">
        <v>269</v>
      </c>
      <c r="E254" s="170">
        <v>79.032499999999999</v>
      </c>
      <c r="F254" s="175">
        <f>H254+J254</f>
        <v>0</v>
      </c>
      <c r="G254" s="174">
        <f>ROUND(E254*F254,2)</f>
        <v>0</v>
      </c>
      <c r="H254" s="175"/>
      <c r="I254" s="174">
        <f>ROUND(E254*H254,2)</f>
        <v>0</v>
      </c>
      <c r="J254" s="175"/>
      <c r="K254" s="174">
        <f>ROUND(E254*J254,2)</f>
        <v>0</v>
      </c>
      <c r="L254" s="174">
        <v>21</v>
      </c>
      <c r="M254" s="174">
        <f>G254*(1+L254/100)</f>
        <v>0</v>
      </c>
      <c r="N254" s="163">
        <v>0.06</v>
      </c>
      <c r="O254" s="163">
        <f>ROUND(E254*N254,5)</f>
        <v>4.7419500000000001</v>
      </c>
      <c r="P254" s="163">
        <v>0</v>
      </c>
      <c r="Q254" s="163">
        <f>ROUND(E254*P254,5)</f>
        <v>0</v>
      </c>
      <c r="R254" s="163"/>
      <c r="S254" s="163"/>
      <c r="T254" s="164">
        <v>0</v>
      </c>
      <c r="U254" s="163">
        <f>ROUND(E254*T254,2)</f>
        <v>0</v>
      </c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186</v>
      </c>
      <c r="AF254" s="153"/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5">
      <c r="A255" s="154"/>
      <c r="B255" s="160"/>
      <c r="C255" s="197" t="s">
        <v>131</v>
      </c>
      <c r="D255" s="165"/>
      <c r="E255" s="171"/>
      <c r="F255" s="174"/>
      <c r="G255" s="174"/>
      <c r="H255" s="174"/>
      <c r="I255" s="174"/>
      <c r="J255" s="174"/>
      <c r="K255" s="174"/>
      <c r="L255" s="174"/>
      <c r="M255" s="174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106</v>
      </c>
      <c r="AF255" s="153">
        <v>0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5">
      <c r="A256" s="154"/>
      <c r="B256" s="160"/>
      <c r="C256" s="197" t="s">
        <v>190</v>
      </c>
      <c r="D256" s="165"/>
      <c r="E256" s="171"/>
      <c r="F256" s="174"/>
      <c r="G256" s="174"/>
      <c r="H256" s="174"/>
      <c r="I256" s="174"/>
      <c r="J256" s="174"/>
      <c r="K256" s="174"/>
      <c r="L256" s="174"/>
      <c r="M256" s="174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106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5">
      <c r="A257" s="154"/>
      <c r="B257" s="160"/>
      <c r="C257" s="197" t="s">
        <v>107</v>
      </c>
      <c r="D257" s="165"/>
      <c r="E257" s="171"/>
      <c r="F257" s="174"/>
      <c r="G257" s="174"/>
      <c r="H257" s="174"/>
      <c r="I257" s="174"/>
      <c r="J257" s="174"/>
      <c r="K257" s="174"/>
      <c r="L257" s="174"/>
      <c r="M257" s="174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106</v>
      </c>
      <c r="AF257" s="153">
        <v>0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5">
      <c r="A258" s="154"/>
      <c r="B258" s="160"/>
      <c r="C258" s="197" t="s">
        <v>270</v>
      </c>
      <c r="D258" s="165"/>
      <c r="E258" s="171">
        <v>78.25</v>
      </c>
      <c r="F258" s="174"/>
      <c r="G258" s="174"/>
      <c r="H258" s="174"/>
      <c r="I258" s="174"/>
      <c r="J258" s="174"/>
      <c r="K258" s="174"/>
      <c r="L258" s="174"/>
      <c r="M258" s="174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106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5">
      <c r="A259" s="154"/>
      <c r="B259" s="160"/>
      <c r="C259" s="198" t="s">
        <v>111</v>
      </c>
      <c r="D259" s="166"/>
      <c r="E259" s="172">
        <v>78.25</v>
      </c>
      <c r="F259" s="174"/>
      <c r="G259" s="174"/>
      <c r="H259" s="174"/>
      <c r="I259" s="174"/>
      <c r="J259" s="174"/>
      <c r="K259" s="174"/>
      <c r="L259" s="174"/>
      <c r="M259" s="174"/>
      <c r="N259" s="163"/>
      <c r="O259" s="163"/>
      <c r="P259" s="163"/>
      <c r="Q259" s="163"/>
      <c r="R259" s="163"/>
      <c r="S259" s="163"/>
      <c r="T259" s="164"/>
      <c r="U259" s="16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106</v>
      </c>
      <c r="AF259" s="153">
        <v>1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5">
      <c r="A260" s="154"/>
      <c r="B260" s="160"/>
      <c r="C260" s="197" t="s">
        <v>271</v>
      </c>
      <c r="D260" s="165"/>
      <c r="E260" s="171">
        <v>0.78249999999999997</v>
      </c>
      <c r="F260" s="174"/>
      <c r="G260" s="174"/>
      <c r="H260" s="174"/>
      <c r="I260" s="174"/>
      <c r="J260" s="174"/>
      <c r="K260" s="174"/>
      <c r="L260" s="174"/>
      <c r="M260" s="174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106</v>
      </c>
      <c r="AF260" s="153">
        <v>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5">
      <c r="A261" s="154"/>
      <c r="B261" s="160"/>
      <c r="C261" s="198" t="s">
        <v>111</v>
      </c>
      <c r="D261" s="166"/>
      <c r="E261" s="172">
        <v>0.78249999999999997</v>
      </c>
      <c r="F261" s="174"/>
      <c r="G261" s="174"/>
      <c r="H261" s="174"/>
      <c r="I261" s="174"/>
      <c r="J261" s="174"/>
      <c r="K261" s="174"/>
      <c r="L261" s="174"/>
      <c r="M261" s="174"/>
      <c r="N261" s="163"/>
      <c r="O261" s="163"/>
      <c r="P261" s="163"/>
      <c r="Q261" s="163"/>
      <c r="R261" s="163"/>
      <c r="S261" s="163"/>
      <c r="T261" s="164"/>
      <c r="U261" s="16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106</v>
      </c>
      <c r="AF261" s="153">
        <v>1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5">
      <c r="A262" s="154">
        <v>40</v>
      </c>
      <c r="B262" s="160" t="s">
        <v>272</v>
      </c>
      <c r="C262" s="196" t="s">
        <v>273</v>
      </c>
      <c r="D262" s="162" t="s">
        <v>124</v>
      </c>
      <c r="E262" s="170">
        <v>1.95625</v>
      </c>
      <c r="F262" s="175">
        <f>H262+J262</f>
        <v>0</v>
      </c>
      <c r="G262" s="174">
        <f>ROUND(E262*F262,2)</f>
        <v>0</v>
      </c>
      <c r="H262" s="175"/>
      <c r="I262" s="174">
        <f>ROUND(E262*H262,2)</f>
        <v>0</v>
      </c>
      <c r="J262" s="175"/>
      <c r="K262" s="174">
        <f>ROUND(E262*J262,2)</f>
        <v>0</v>
      </c>
      <c r="L262" s="174">
        <v>21</v>
      </c>
      <c r="M262" s="174">
        <f>G262*(1+L262/100)</f>
        <v>0</v>
      </c>
      <c r="N262" s="163">
        <v>2.5249999999999999</v>
      </c>
      <c r="O262" s="163">
        <f>ROUND(E262*N262,5)</f>
        <v>4.9395300000000004</v>
      </c>
      <c r="P262" s="163">
        <v>0</v>
      </c>
      <c r="Q262" s="163">
        <f>ROUND(E262*P262,5)</f>
        <v>0</v>
      </c>
      <c r="R262" s="163"/>
      <c r="S262" s="163"/>
      <c r="T262" s="164">
        <v>1.4419999999999999</v>
      </c>
      <c r="U262" s="163">
        <f>ROUND(E262*T262,2)</f>
        <v>2.82</v>
      </c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104</v>
      </c>
      <c r="AF262" s="153"/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5">
      <c r="A263" s="154"/>
      <c r="B263" s="160"/>
      <c r="C263" s="197" t="s">
        <v>274</v>
      </c>
      <c r="D263" s="165"/>
      <c r="E263" s="171"/>
      <c r="F263" s="174"/>
      <c r="G263" s="174"/>
      <c r="H263" s="174"/>
      <c r="I263" s="174"/>
      <c r="J263" s="174"/>
      <c r="K263" s="174"/>
      <c r="L263" s="174"/>
      <c r="M263" s="174"/>
      <c r="N263" s="163"/>
      <c r="O263" s="163"/>
      <c r="P263" s="163"/>
      <c r="Q263" s="163"/>
      <c r="R263" s="163"/>
      <c r="S263" s="163"/>
      <c r="T263" s="164"/>
      <c r="U263" s="16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106</v>
      </c>
      <c r="AF263" s="153">
        <v>0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5">
      <c r="A264" s="154"/>
      <c r="B264" s="160"/>
      <c r="C264" s="197" t="s">
        <v>275</v>
      </c>
      <c r="D264" s="165"/>
      <c r="E264" s="171">
        <v>1.95625</v>
      </c>
      <c r="F264" s="174"/>
      <c r="G264" s="174"/>
      <c r="H264" s="174"/>
      <c r="I264" s="174"/>
      <c r="J264" s="174"/>
      <c r="K264" s="174"/>
      <c r="L264" s="174"/>
      <c r="M264" s="174"/>
      <c r="N264" s="163"/>
      <c r="O264" s="163"/>
      <c r="P264" s="163"/>
      <c r="Q264" s="163"/>
      <c r="R264" s="163"/>
      <c r="S264" s="163"/>
      <c r="T264" s="164"/>
      <c r="U264" s="163"/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106</v>
      </c>
      <c r="AF264" s="153">
        <v>0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x14ac:dyDescent="0.25">
      <c r="A265" s="155" t="s">
        <v>99</v>
      </c>
      <c r="B265" s="161" t="s">
        <v>58</v>
      </c>
      <c r="C265" s="199" t="s">
        <v>59</v>
      </c>
      <c r="D265" s="167"/>
      <c r="E265" s="173"/>
      <c r="F265" s="176"/>
      <c r="G265" s="176">
        <f>SUMIF(AE266:AE268,"&lt;&gt;NOR",G266:G268)</f>
        <v>0</v>
      </c>
      <c r="H265" s="176"/>
      <c r="I265" s="176">
        <f>SUM(I266:I268)</f>
        <v>0</v>
      </c>
      <c r="J265" s="176"/>
      <c r="K265" s="176">
        <f>SUM(K266:K268)</f>
        <v>0</v>
      </c>
      <c r="L265" s="176"/>
      <c r="M265" s="176">
        <f>SUM(M266:M268)</f>
        <v>0</v>
      </c>
      <c r="N265" s="168"/>
      <c r="O265" s="168">
        <f>SUM(O266:O268)</f>
        <v>8.532</v>
      </c>
      <c r="P265" s="168"/>
      <c r="Q265" s="168">
        <f>SUM(Q266:Q268)</f>
        <v>0</v>
      </c>
      <c r="R265" s="168"/>
      <c r="S265" s="168"/>
      <c r="T265" s="169"/>
      <c r="U265" s="168">
        <f>SUM(U266:U268)</f>
        <v>9.6</v>
      </c>
      <c r="AE265" t="s">
        <v>100</v>
      </c>
    </row>
    <row r="266" spans="1:60" outlineLevel="1" x14ac:dyDescent="0.25">
      <c r="A266" s="154">
        <v>41</v>
      </c>
      <c r="B266" s="160" t="s">
        <v>276</v>
      </c>
      <c r="C266" s="196" t="s">
        <v>277</v>
      </c>
      <c r="D266" s="162" t="s">
        <v>103</v>
      </c>
      <c r="E266" s="170">
        <v>35.549999999999997</v>
      </c>
      <c r="F266" s="175">
        <f>H266+J266</f>
        <v>0</v>
      </c>
      <c r="G266" s="174">
        <f>ROUND(E266*F266,2)</f>
        <v>0</v>
      </c>
      <c r="H266" s="175"/>
      <c r="I266" s="174">
        <f>ROUND(E266*H266,2)</f>
        <v>0</v>
      </c>
      <c r="J266" s="175"/>
      <c r="K266" s="174">
        <f>ROUND(E266*J266,2)</f>
        <v>0</v>
      </c>
      <c r="L266" s="174">
        <v>21</v>
      </c>
      <c r="M266" s="174">
        <f>G266*(1+L266/100)</f>
        <v>0</v>
      </c>
      <c r="N266" s="163">
        <v>0.24</v>
      </c>
      <c r="O266" s="163">
        <f>ROUND(E266*N266,5)</f>
        <v>8.532</v>
      </c>
      <c r="P266" s="163">
        <v>0</v>
      </c>
      <c r="Q266" s="163">
        <f>ROUND(E266*P266,5)</f>
        <v>0</v>
      </c>
      <c r="R266" s="163"/>
      <c r="S266" s="163"/>
      <c r="T266" s="164">
        <v>0.27</v>
      </c>
      <c r="U266" s="163">
        <f>ROUND(E266*T266,2)</f>
        <v>9.6</v>
      </c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104</v>
      </c>
      <c r="AF266" s="153"/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5">
      <c r="A267" s="154"/>
      <c r="B267" s="160"/>
      <c r="C267" s="197" t="s">
        <v>107</v>
      </c>
      <c r="D267" s="165"/>
      <c r="E267" s="171"/>
      <c r="F267" s="174"/>
      <c r="G267" s="174"/>
      <c r="H267" s="174"/>
      <c r="I267" s="174"/>
      <c r="J267" s="174"/>
      <c r="K267" s="174"/>
      <c r="L267" s="174"/>
      <c r="M267" s="174"/>
      <c r="N267" s="163"/>
      <c r="O267" s="163"/>
      <c r="P267" s="163"/>
      <c r="Q267" s="163"/>
      <c r="R267" s="163"/>
      <c r="S267" s="163"/>
      <c r="T267" s="164"/>
      <c r="U267" s="16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106</v>
      </c>
      <c r="AF267" s="153">
        <v>0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5">
      <c r="A268" s="154"/>
      <c r="B268" s="160"/>
      <c r="C268" s="197" t="s">
        <v>217</v>
      </c>
      <c r="D268" s="165"/>
      <c r="E268" s="171">
        <v>35.549999999999997</v>
      </c>
      <c r="F268" s="174"/>
      <c r="G268" s="174"/>
      <c r="H268" s="174"/>
      <c r="I268" s="174"/>
      <c r="J268" s="174"/>
      <c r="K268" s="174"/>
      <c r="L268" s="174"/>
      <c r="M268" s="174"/>
      <c r="N268" s="163"/>
      <c r="O268" s="163"/>
      <c r="P268" s="163"/>
      <c r="Q268" s="163"/>
      <c r="R268" s="163"/>
      <c r="S268" s="163"/>
      <c r="T268" s="164"/>
      <c r="U268" s="163"/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106</v>
      </c>
      <c r="AF268" s="153">
        <v>0</v>
      </c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x14ac:dyDescent="0.25">
      <c r="A269" s="155" t="s">
        <v>99</v>
      </c>
      <c r="B269" s="161" t="s">
        <v>60</v>
      </c>
      <c r="C269" s="199" t="s">
        <v>61</v>
      </c>
      <c r="D269" s="167"/>
      <c r="E269" s="173"/>
      <c r="F269" s="176"/>
      <c r="G269" s="176">
        <f>SUMIF(AE270:AE273,"&lt;&gt;NOR",G270:G273)</f>
        <v>0</v>
      </c>
      <c r="H269" s="176"/>
      <c r="I269" s="176">
        <f>SUM(I270:I273)</f>
        <v>0</v>
      </c>
      <c r="J269" s="176"/>
      <c r="K269" s="176">
        <f>SUM(K270:K273)</f>
        <v>0</v>
      </c>
      <c r="L269" s="176"/>
      <c r="M269" s="176">
        <f>SUM(M270:M273)</f>
        <v>0</v>
      </c>
      <c r="N269" s="168"/>
      <c r="O269" s="168">
        <f>SUM(O270:O273)</f>
        <v>0.31590000000000001</v>
      </c>
      <c r="P269" s="168"/>
      <c r="Q269" s="168">
        <f>SUM(Q270:Q273)</f>
        <v>0</v>
      </c>
      <c r="R269" s="168"/>
      <c r="S269" s="168"/>
      <c r="T269" s="169"/>
      <c r="U269" s="168">
        <f>SUM(U270:U273)</f>
        <v>1.55</v>
      </c>
      <c r="AE269" t="s">
        <v>100</v>
      </c>
    </row>
    <row r="270" spans="1:60" outlineLevel="1" x14ac:dyDescent="0.25">
      <c r="A270" s="154">
        <v>42</v>
      </c>
      <c r="B270" s="160" t="s">
        <v>278</v>
      </c>
      <c r="C270" s="196" t="s">
        <v>279</v>
      </c>
      <c r="D270" s="162" t="s">
        <v>269</v>
      </c>
      <c r="E270" s="170">
        <v>1</v>
      </c>
      <c r="F270" s="175">
        <f>H270+J270</f>
        <v>0</v>
      </c>
      <c r="G270" s="174">
        <f>ROUND(E270*F270,2)</f>
        <v>0</v>
      </c>
      <c r="H270" s="175"/>
      <c r="I270" s="174">
        <f>ROUND(E270*H270,2)</f>
        <v>0</v>
      </c>
      <c r="J270" s="175"/>
      <c r="K270" s="174">
        <f>ROUND(E270*J270,2)</f>
        <v>0</v>
      </c>
      <c r="L270" s="174">
        <v>21</v>
      </c>
      <c r="M270" s="174">
        <f>G270*(1+L270/100)</f>
        <v>0</v>
      </c>
      <c r="N270" s="163">
        <v>0.31590000000000001</v>
      </c>
      <c r="O270" s="163">
        <f>ROUND(E270*N270,5)</f>
        <v>0.31590000000000001</v>
      </c>
      <c r="P270" s="163">
        <v>0</v>
      </c>
      <c r="Q270" s="163">
        <f>ROUND(E270*P270,5)</f>
        <v>0</v>
      </c>
      <c r="R270" s="163"/>
      <c r="S270" s="163"/>
      <c r="T270" s="164">
        <v>1.5509999999999999</v>
      </c>
      <c r="U270" s="163">
        <f>ROUND(E270*T270,2)</f>
        <v>1.55</v>
      </c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104</v>
      </c>
      <c r="AF270" s="153"/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5">
      <c r="A271" s="154"/>
      <c r="B271" s="160"/>
      <c r="C271" s="197" t="s">
        <v>107</v>
      </c>
      <c r="D271" s="165"/>
      <c r="E271" s="171"/>
      <c r="F271" s="174"/>
      <c r="G271" s="174"/>
      <c r="H271" s="174"/>
      <c r="I271" s="174"/>
      <c r="J271" s="174"/>
      <c r="K271" s="174"/>
      <c r="L271" s="174"/>
      <c r="M271" s="174"/>
      <c r="N271" s="163"/>
      <c r="O271" s="163"/>
      <c r="P271" s="163"/>
      <c r="Q271" s="163"/>
      <c r="R271" s="163"/>
      <c r="S271" s="163"/>
      <c r="T271" s="164"/>
      <c r="U271" s="16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106</v>
      </c>
      <c r="AF271" s="153">
        <v>0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5">
      <c r="A272" s="154"/>
      <c r="B272" s="160"/>
      <c r="C272" s="197" t="s">
        <v>52</v>
      </c>
      <c r="D272" s="165"/>
      <c r="E272" s="171">
        <v>1</v>
      </c>
      <c r="F272" s="174"/>
      <c r="G272" s="174"/>
      <c r="H272" s="174"/>
      <c r="I272" s="174"/>
      <c r="J272" s="174"/>
      <c r="K272" s="174"/>
      <c r="L272" s="174"/>
      <c r="M272" s="174"/>
      <c r="N272" s="163"/>
      <c r="O272" s="163"/>
      <c r="P272" s="163"/>
      <c r="Q272" s="163"/>
      <c r="R272" s="163"/>
      <c r="S272" s="163"/>
      <c r="T272" s="164"/>
      <c r="U272" s="163"/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106</v>
      </c>
      <c r="AF272" s="153">
        <v>0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 x14ac:dyDescent="0.25">
      <c r="A273" s="154"/>
      <c r="B273" s="160"/>
      <c r="C273" s="198" t="s">
        <v>111</v>
      </c>
      <c r="D273" s="166"/>
      <c r="E273" s="172">
        <v>1</v>
      </c>
      <c r="F273" s="174"/>
      <c r="G273" s="174"/>
      <c r="H273" s="174"/>
      <c r="I273" s="174"/>
      <c r="J273" s="174"/>
      <c r="K273" s="174"/>
      <c r="L273" s="174"/>
      <c r="M273" s="174"/>
      <c r="N273" s="163"/>
      <c r="O273" s="163"/>
      <c r="P273" s="163"/>
      <c r="Q273" s="163"/>
      <c r="R273" s="163"/>
      <c r="S273" s="163"/>
      <c r="T273" s="164"/>
      <c r="U273" s="163"/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 t="s">
        <v>106</v>
      </c>
      <c r="AF273" s="153">
        <v>1</v>
      </c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x14ac:dyDescent="0.25">
      <c r="A274" s="155" t="s">
        <v>99</v>
      </c>
      <c r="B274" s="161" t="s">
        <v>62</v>
      </c>
      <c r="C274" s="199" t="s">
        <v>63</v>
      </c>
      <c r="D274" s="167"/>
      <c r="E274" s="173"/>
      <c r="F274" s="176"/>
      <c r="G274" s="176">
        <f>SUMIF(AE275:AE279,"&lt;&gt;NOR",G275:G279)</f>
        <v>0</v>
      </c>
      <c r="H274" s="176"/>
      <c r="I274" s="176">
        <f>SUM(I275:I279)</f>
        <v>0</v>
      </c>
      <c r="J274" s="176"/>
      <c r="K274" s="176">
        <f>SUM(K275:K279)</f>
        <v>0</v>
      </c>
      <c r="L274" s="176"/>
      <c r="M274" s="176">
        <f>SUM(M275:M279)</f>
        <v>0</v>
      </c>
      <c r="N274" s="168"/>
      <c r="O274" s="168">
        <f>SUM(O275:O279)</f>
        <v>0</v>
      </c>
      <c r="P274" s="168"/>
      <c r="Q274" s="168">
        <f>SUM(Q275:Q279)</f>
        <v>0</v>
      </c>
      <c r="R274" s="168"/>
      <c r="S274" s="168"/>
      <c r="T274" s="169"/>
      <c r="U274" s="168">
        <f>SUM(U275:U279)</f>
        <v>0.81</v>
      </c>
      <c r="AE274" t="s">
        <v>100</v>
      </c>
    </row>
    <row r="275" spans="1:60" outlineLevel="1" x14ac:dyDescent="0.25">
      <c r="A275" s="154">
        <v>43</v>
      </c>
      <c r="B275" s="160" t="s">
        <v>280</v>
      </c>
      <c r="C275" s="196" t="s">
        <v>281</v>
      </c>
      <c r="D275" s="162" t="s">
        <v>119</v>
      </c>
      <c r="E275" s="170">
        <v>7.35</v>
      </c>
      <c r="F275" s="175">
        <f>H275+J275</f>
        <v>0</v>
      </c>
      <c r="G275" s="174">
        <f>ROUND(E275*F275,2)</f>
        <v>0</v>
      </c>
      <c r="H275" s="175"/>
      <c r="I275" s="174">
        <f>ROUND(E275*H275,2)</f>
        <v>0</v>
      </c>
      <c r="J275" s="175"/>
      <c r="K275" s="174">
        <f>ROUND(E275*J275,2)</f>
        <v>0</v>
      </c>
      <c r="L275" s="174">
        <v>21</v>
      </c>
      <c r="M275" s="174">
        <f>G275*(1+L275/100)</f>
        <v>0</v>
      </c>
      <c r="N275" s="163">
        <v>0</v>
      </c>
      <c r="O275" s="163">
        <f>ROUND(E275*N275,5)</f>
        <v>0</v>
      </c>
      <c r="P275" s="163">
        <v>0</v>
      </c>
      <c r="Q275" s="163">
        <f>ROUND(E275*P275,5)</f>
        <v>0</v>
      </c>
      <c r="R275" s="163"/>
      <c r="S275" s="163"/>
      <c r="T275" s="164">
        <v>0.11</v>
      </c>
      <c r="U275" s="163">
        <f>ROUND(E275*T275,2)</f>
        <v>0.81</v>
      </c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104</v>
      </c>
      <c r="AF275" s="153"/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5">
      <c r="A276" s="154"/>
      <c r="B276" s="160"/>
      <c r="C276" s="197" t="s">
        <v>282</v>
      </c>
      <c r="D276" s="165"/>
      <c r="E276" s="171"/>
      <c r="F276" s="174"/>
      <c r="G276" s="174"/>
      <c r="H276" s="174"/>
      <c r="I276" s="174"/>
      <c r="J276" s="174"/>
      <c r="K276" s="174"/>
      <c r="L276" s="174"/>
      <c r="M276" s="174"/>
      <c r="N276" s="163"/>
      <c r="O276" s="163"/>
      <c r="P276" s="163"/>
      <c r="Q276" s="163"/>
      <c r="R276" s="163"/>
      <c r="S276" s="163"/>
      <c r="T276" s="164"/>
      <c r="U276" s="16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106</v>
      </c>
      <c r="AF276" s="153">
        <v>0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5">
      <c r="A277" s="154"/>
      <c r="B277" s="160"/>
      <c r="C277" s="197" t="s">
        <v>107</v>
      </c>
      <c r="D277" s="165"/>
      <c r="E277" s="171"/>
      <c r="F277" s="174"/>
      <c r="G277" s="174"/>
      <c r="H277" s="174"/>
      <c r="I277" s="174"/>
      <c r="J277" s="174"/>
      <c r="K277" s="174"/>
      <c r="L277" s="174"/>
      <c r="M277" s="174"/>
      <c r="N277" s="163"/>
      <c r="O277" s="163"/>
      <c r="P277" s="163"/>
      <c r="Q277" s="163"/>
      <c r="R277" s="163"/>
      <c r="S277" s="163"/>
      <c r="T277" s="164"/>
      <c r="U277" s="16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106</v>
      </c>
      <c r="AF277" s="153">
        <v>0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5">
      <c r="A278" s="154"/>
      <c r="B278" s="160"/>
      <c r="C278" s="197" t="s">
        <v>283</v>
      </c>
      <c r="D278" s="165"/>
      <c r="E278" s="171">
        <v>7.35</v>
      </c>
      <c r="F278" s="174"/>
      <c r="G278" s="174"/>
      <c r="H278" s="174"/>
      <c r="I278" s="174"/>
      <c r="J278" s="174"/>
      <c r="K278" s="174"/>
      <c r="L278" s="174"/>
      <c r="M278" s="174"/>
      <c r="N278" s="163"/>
      <c r="O278" s="163"/>
      <c r="P278" s="163"/>
      <c r="Q278" s="163"/>
      <c r="R278" s="163"/>
      <c r="S278" s="163"/>
      <c r="T278" s="164"/>
      <c r="U278" s="163"/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106</v>
      </c>
      <c r="AF278" s="153">
        <v>0</v>
      </c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5">
      <c r="A279" s="154"/>
      <c r="B279" s="160"/>
      <c r="C279" s="198" t="s">
        <v>111</v>
      </c>
      <c r="D279" s="166"/>
      <c r="E279" s="172">
        <v>7.35</v>
      </c>
      <c r="F279" s="174"/>
      <c r="G279" s="174"/>
      <c r="H279" s="174"/>
      <c r="I279" s="174"/>
      <c r="J279" s="174"/>
      <c r="K279" s="174"/>
      <c r="L279" s="174"/>
      <c r="M279" s="174"/>
      <c r="N279" s="163"/>
      <c r="O279" s="163"/>
      <c r="P279" s="163"/>
      <c r="Q279" s="163"/>
      <c r="R279" s="163"/>
      <c r="S279" s="163"/>
      <c r="T279" s="164"/>
      <c r="U279" s="163"/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106</v>
      </c>
      <c r="AF279" s="153">
        <v>1</v>
      </c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x14ac:dyDescent="0.25">
      <c r="A280" s="155" t="s">
        <v>99</v>
      </c>
      <c r="B280" s="161" t="s">
        <v>64</v>
      </c>
      <c r="C280" s="199" t="s">
        <v>65</v>
      </c>
      <c r="D280" s="167"/>
      <c r="E280" s="173"/>
      <c r="F280" s="176"/>
      <c r="G280" s="176">
        <f>SUMIF(AE281:AE311,"&lt;&gt;NOR",G281:G311)</f>
        <v>0</v>
      </c>
      <c r="H280" s="176"/>
      <c r="I280" s="176">
        <f>SUM(I281:I311)</f>
        <v>0</v>
      </c>
      <c r="J280" s="176"/>
      <c r="K280" s="176">
        <f>SUM(K281:K311)</f>
        <v>0</v>
      </c>
      <c r="L280" s="176"/>
      <c r="M280" s="176">
        <f>SUM(M281:M311)</f>
        <v>0</v>
      </c>
      <c r="N280" s="168"/>
      <c r="O280" s="168">
        <f>SUM(O281:O311)</f>
        <v>0</v>
      </c>
      <c r="P280" s="168"/>
      <c r="Q280" s="168">
        <f>SUM(Q281:Q311)</f>
        <v>0</v>
      </c>
      <c r="R280" s="168"/>
      <c r="S280" s="168"/>
      <c r="T280" s="169"/>
      <c r="U280" s="168">
        <f>SUM(U281:U311)</f>
        <v>36.79</v>
      </c>
      <c r="AE280" t="s">
        <v>100</v>
      </c>
    </row>
    <row r="281" spans="1:60" outlineLevel="1" x14ac:dyDescent="0.25">
      <c r="A281" s="154">
        <v>44</v>
      </c>
      <c r="B281" s="160" t="s">
        <v>284</v>
      </c>
      <c r="C281" s="196" t="s">
        <v>285</v>
      </c>
      <c r="D281" s="162" t="s">
        <v>103</v>
      </c>
      <c r="E281" s="170">
        <v>5.86</v>
      </c>
      <c r="F281" s="175">
        <f>H281+J281</f>
        <v>0</v>
      </c>
      <c r="G281" s="174">
        <f>ROUND(E281*F281,2)</f>
        <v>0</v>
      </c>
      <c r="H281" s="175"/>
      <c r="I281" s="174">
        <f>ROUND(E281*H281,2)</f>
        <v>0</v>
      </c>
      <c r="J281" s="175"/>
      <c r="K281" s="174">
        <f>ROUND(E281*J281,2)</f>
        <v>0</v>
      </c>
      <c r="L281" s="174">
        <v>21</v>
      </c>
      <c r="M281" s="174">
        <f>G281*(1+L281/100)</f>
        <v>0</v>
      </c>
      <c r="N281" s="163">
        <v>0</v>
      </c>
      <c r="O281" s="163">
        <f>ROUND(E281*N281,5)</f>
        <v>0</v>
      </c>
      <c r="P281" s="163">
        <v>0</v>
      </c>
      <c r="Q281" s="163">
        <f>ROUND(E281*P281,5)</f>
        <v>0</v>
      </c>
      <c r="R281" s="163"/>
      <c r="S281" s="163"/>
      <c r="T281" s="164">
        <v>0.115</v>
      </c>
      <c r="U281" s="163">
        <f>ROUND(E281*T281,2)</f>
        <v>0.67</v>
      </c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104</v>
      </c>
      <c r="AF281" s="153"/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5">
      <c r="A282" s="154"/>
      <c r="B282" s="160"/>
      <c r="C282" s="197" t="s">
        <v>131</v>
      </c>
      <c r="D282" s="165"/>
      <c r="E282" s="171"/>
      <c r="F282" s="174"/>
      <c r="G282" s="174"/>
      <c r="H282" s="174"/>
      <c r="I282" s="174"/>
      <c r="J282" s="174"/>
      <c r="K282" s="174"/>
      <c r="L282" s="174"/>
      <c r="M282" s="174"/>
      <c r="N282" s="163"/>
      <c r="O282" s="163"/>
      <c r="P282" s="163"/>
      <c r="Q282" s="163"/>
      <c r="R282" s="163"/>
      <c r="S282" s="163"/>
      <c r="T282" s="164"/>
      <c r="U282" s="163"/>
      <c r="V282" s="153"/>
      <c r="W282" s="153"/>
      <c r="X282" s="153"/>
      <c r="Y282" s="153"/>
      <c r="Z282" s="153"/>
      <c r="AA282" s="153"/>
      <c r="AB282" s="153"/>
      <c r="AC282" s="153"/>
      <c r="AD282" s="153"/>
      <c r="AE282" s="153" t="s">
        <v>106</v>
      </c>
      <c r="AF282" s="153">
        <v>0</v>
      </c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5">
      <c r="A283" s="154"/>
      <c r="B283" s="160"/>
      <c r="C283" s="197" t="s">
        <v>190</v>
      </c>
      <c r="D283" s="165"/>
      <c r="E283" s="171"/>
      <c r="F283" s="174"/>
      <c r="G283" s="174"/>
      <c r="H283" s="174"/>
      <c r="I283" s="174"/>
      <c r="J283" s="174"/>
      <c r="K283" s="174"/>
      <c r="L283" s="174"/>
      <c r="M283" s="174"/>
      <c r="N283" s="163"/>
      <c r="O283" s="163"/>
      <c r="P283" s="163"/>
      <c r="Q283" s="163"/>
      <c r="R283" s="163"/>
      <c r="S283" s="163"/>
      <c r="T283" s="164"/>
      <c r="U283" s="163"/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106</v>
      </c>
      <c r="AF283" s="153">
        <v>0</v>
      </c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outlineLevel="1" x14ac:dyDescent="0.25">
      <c r="A284" s="154"/>
      <c r="B284" s="160"/>
      <c r="C284" s="197" t="s">
        <v>227</v>
      </c>
      <c r="D284" s="165"/>
      <c r="E284" s="171"/>
      <c r="F284" s="174"/>
      <c r="G284" s="174"/>
      <c r="H284" s="174"/>
      <c r="I284" s="174"/>
      <c r="J284" s="174"/>
      <c r="K284" s="174"/>
      <c r="L284" s="174"/>
      <c r="M284" s="174"/>
      <c r="N284" s="163"/>
      <c r="O284" s="163"/>
      <c r="P284" s="163"/>
      <c r="Q284" s="163"/>
      <c r="R284" s="163"/>
      <c r="S284" s="163"/>
      <c r="T284" s="164"/>
      <c r="U284" s="163"/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106</v>
      </c>
      <c r="AF284" s="153">
        <v>0</v>
      </c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outlineLevel="1" x14ac:dyDescent="0.25">
      <c r="A285" s="154"/>
      <c r="B285" s="160"/>
      <c r="C285" s="197" t="s">
        <v>228</v>
      </c>
      <c r="D285" s="165"/>
      <c r="E285" s="171">
        <v>5.86</v>
      </c>
      <c r="F285" s="174"/>
      <c r="G285" s="174"/>
      <c r="H285" s="174"/>
      <c r="I285" s="174"/>
      <c r="J285" s="174"/>
      <c r="K285" s="174"/>
      <c r="L285" s="174"/>
      <c r="M285" s="174"/>
      <c r="N285" s="163"/>
      <c r="O285" s="163"/>
      <c r="P285" s="163"/>
      <c r="Q285" s="163"/>
      <c r="R285" s="163"/>
      <c r="S285" s="163"/>
      <c r="T285" s="164"/>
      <c r="U285" s="163"/>
      <c r="V285" s="153"/>
      <c r="W285" s="153"/>
      <c r="X285" s="153"/>
      <c r="Y285" s="153"/>
      <c r="Z285" s="153"/>
      <c r="AA285" s="153"/>
      <c r="AB285" s="153"/>
      <c r="AC285" s="153"/>
      <c r="AD285" s="153"/>
      <c r="AE285" s="153" t="s">
        <v>106</v>
      </c>
      <c r="AF285" s="153">
        <v>0</v>
      </c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5">
      <c r="A286" s="154"/>
      <c r="B286" s="160"/>
      <c r="C286" s="198" t="s">
        <v>111</v>
      </c>
      <c r="D286" s="166"/>
      <c r="E286" s="172">
        <v>5.86</v>
      </c>
      <c r="F286" s="174"/>
      <c r="G286" s="174"/>
      <c r="H286" s="174"/>
      <c r="I286" s="174"/>
      <c r="J286" s="174"/>
      <c r="K286" s="174"/>
      <c r="L286" s="174"/>
      <c r="M286" s="174"/>
      <c r="N286" s="163"/>
      <c r="O286" s="163"/>
      <c r="P286" s="163"/>
      <c r="Q286" s="163"/>
      <c r="R286" s="163"/>
      <c r="S286" s="163"/>
      <c r="T286" s="164"/>
      <c r="U286" s="163"/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106</v>
      </c>
      <c r="AF286" s="153">
        <v>1</v>
      </c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5">
      <c r="A287" s="154">
        <v>45</v>
      </c>
      <c r="B287" s="160" t="s">
        <v>286</v>
      </c>
      <c r="C287" s="196" t="s">
        <v>287</v>
      </c>
      <c r="D287" s="162" t="s">
        <v>288</v>
      </c>
      <c r="E287" s="170">
        <v>73.063119999999998</v>
      </c>
      <c r="F287" s="175">
        <f>H287+J287</f>
        <v>0</v>
      </c>
      <c r="G287" s="174">
        <f>ROUND(E287*F287,2)</f>
        <v>0</v>
      </c>
      <c r="H287" s="175"/>
      <c r="I287" s="174">
        <f>ROUND(E287*H287,2)</f>
        <v>0</v>
      </c>
      <c r="J287" s="175"/>
      <c r="K287" s="174">
        <f>ROUND(E287*J287,2)</f>
        <v>0</v>
      </c>
      <c r="L287" s="174">
        <v>21</v>
      </c>
      <c r="M287" s="174">
        <f>G287*(1+L287/100)</f>
        <v>0</v>
      </c>
      <c r="N287" s="163">
        <v>0</v>
      </c>
      <c r="O287" s="163">
        <f>ROUND(E287*N287,5)</f>
        <v>0</v>
      </c>
      <c r="P287" s="163">
        <v>0</v>
      </c>
      <c r="Q287" s="163">
        <f>ROUND(E287*P287,5)</f>
        <v>0</v>
      </c>
      <c r="R287" s="163"/>
      <c r="S287" s="163"/>
      <c r="T287" s="164">
        <v>0.01</v>
      </c>
      <c r="U287" s="163">
        <f>ROUND(E287*T287,2)</f>
        <v>0.73</v>
      </c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104</v>
      </c>
      <c r="AF287" s="153"/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5">
      <c r="A288" s="154"/>
      <c r="B288" s="160"/>
      <c r="C288" s="197" t="s">
        <v>289</v>
      </c>
      <c r="D288" s="165"/>
      <c r="E288" s="171"/>
      <c r="F288" s="174"/>
      <c r="G288" s="174"/>
      <c r="H288" s="174"/>
      <c r="I288" s="174"/>
      <c r="J288" s="174"/>
      <c r="K288" s="174"/>
      <c r="L288" s="174"/>
      <c r="M288" s="174"/>
      <c r="N288" s="163"/>
      <c r="O288" s="163"/>
      <c r="P288" s="163"/>
      <c r="Q288" s="163"/>
      <c r="R288" s="163"/>
      <c r="S288" s="163"/>
      <c r="T288" s="164"/>
      <c r="U288" s="163"/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106</v>
      </c>
      <c r="AF288" s="153">
        <v>0</v>
      </c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5">
      <c r="A289" s="154"/>
      <c r="B289" s="160"/>
      <c r="C289" s="197" t="s">
        <v>290</v>
      </c>
      <c r="D289" s="165"/>
      <c r="E289" s="171"/>
      <c r="F289" s="174"/>
      <c r="G289" s="174"/>
      <c r="H289" s="174"/>
      <c r="I289" s="174"/>
      <c r="J289" s="174"/>
      <c r="K289" s="174"/>
      <c r="L289" s="174"/>
      <c r="M289" s="174"/>
      <c r="N289" s="163"/>
      <c r="O289" s="163"/>
      <c r="P289" s="163"/>
      <c r="Q289" s="163"/>
      <c r="R289" s="163"/>
      <c r="S289" s="163"/>
      <c r="T289" s="164"/>
      <c r="U289" s="163"/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 t="s">
        <v>106</v>
      </c>
      <c r="AF289" s="153">
        <v>0</v>
      </c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5">
      <c r="A290" s="154"/>
      <c r="B290" s="160"/>
      <c r="C290" s="197" t="s">
        <v>291</v>
      </c>
      <c r="D290" s="165"/>
      <c r="E290" s="171">
        <v>26.73452</v>
      </c>
      <c r="F290" s="174"/>
      <c r="G290" s="174"/>
      <c r="H290" s="174"/>
      <c r="I290" s="174"/>
      <c r="J290" s="174"/>
      <c r="K290" s="174"/>
      <c r="L290" s="174"/>
      <c r="M290" s="174"/>
      <c r="N290" s="163"/>
      <c r="O290" s="163"/>
      <c r="P290" s="163"/>
      <c r="Q290" s="163"/>
      <c r="R290" s="163"/>
      <c r="S290" s="163"/>
      <c r="T290" s="164"/>
      <c r="U290" s="16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106</v>
      </c>
      <c r="AF290" s="153">
        <v>0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5">
      <c r="A291" s="154"/>
      <c r="B291" s="160"/>
      <c r="C291" s="197" t="s">
        <v>292</v>
      </c>
      <c r="D291" s="165"/>
      <c r="E291" s="171">
        <v>42.620600000000003</v>
      </c>
      <c r="F291" s="174"/>
      <c r="G291" s="174"/>
      <c r="H291" s="174"/>
      <c r="I291" s="174"/>
      <c r="J291" s="174"/>
      <c r="K291" s="174"/>
      <c r="L291" s="174"/>
      <c r="M291" s="174"/>
      <c r="N291" s="163"/>
      <c r="O291" s="163"/>
      <c r="P291" s="163"/>
      <c r="Q291" s="163"/>
      <c r="R291" s="163"/>
      <c r="S291" s="163"/>
      <c r="T291" s="164"/>
      <c r="U291" s="163"/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 t="s">
        <v>106</v>
      </c>
      <c r="AF291" s="153">
        <v>0</v>
      </c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5">
      <c r="A292" s="154"/>
      <c r="B292" s="160"/>
      <c r="C292" s="197" t="s">
        <v>293</v>
      </c>
      <c r="D292" s="165"/>
      <c r="E292" s="171">
        <v>3.7080000000000002</v>
      </c>
      <c r="F292" s="174"/>
      <c r="G292" s="174"/>
      <c r="H292" s="174"/>
      <c r="I292" s="174"/>
      <c r="J292" s="174"/>
      <c r="K292" s="174"/>
      <c r="L292" s="174"/>
      <c r="M292" s="174"/>
      <c r="N292" s="163"/>
      <c r="O292" s="163"/>
      <c r="P292" s="163"/>
      <c r="Q292" s="163"/>
      <c r="R292" s="163"/>
      <c r="S292" s="163"/>
      <c r="T292" s="164"/>
      <c r="U292" s="163"/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 t="s">
        <v>106</v>
      </c>
      <c r="AF292" s="153">
        <v>0</v>
      </c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5">
      <c r="A293" s="154">
        <v>46</v>
      </c>
      <c r="B293" s="160" t="s">
        <v>294</v>
      </c>
      <c r="C293" s="196" t="s">
        <v>295</v>
      </c>
      <c r="D293" s="162" t="s">
        <v>288</v>
      </c>
      <c r="E293" s="170">
        <v>1388.19928</v>
      </c>
      <c r="F293" s="175">
        <f>H293+J293</f>
        <v>0</v>
      </c>
      <c r="G293" s="174">
        <f>ROUND(E293*F293,2)</f>
        <v>0</v>
      </c>
      <c r="H293" s="175"/>
      <c r="I293" s="174">
        <f>ROUND(E293*H293,2)</f>
        <v>0</v>
      </c>
      <c r="J293" s="175"/>
      <c r="K293" s="174">
        <f>ROUND(E293*J293,2)</f>
        <v>0</v>
      </c>
      <c r="L293" s="174">
        <v>21</v>
      </c>
      <c r="M293" s="174">
        <f>G293*(1+L293/100)</f>
        <v>0</v>
      </c>
      <c r="N293" s="163">
        <v>0</v>
      </c>
      <c r="O293" s="163">
        <f>ROUND(E293*N293,5)</f>
        <v>0</v>
      </c>
      <c r="P293" s="163">
        <v>0</v>
      </c>
      <c r="Q293" s="163">
        <f>ROUND(E293*P293,5)</f>
        <v>0</v>
      </c>
      <c r="R293" s="163"/>
      <c r="S293" s="163"/>
      <c r="T293" s="164">
        <v>0</v>
      </c>
      <c r="U293" s="163">
        <f>ROUND(E293*T293,2)</f>
        <v>0</v>
      </c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 t="s">
        <v>104</v>
      </c>
      <c r="AF293" s="153"/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5">
      <c r="A294" s="154"/>
      <c r="B294" s="160"/>
      <c r="C294" s="197" t="s">
        <v>296</v>
      </c>
      <c r="D294" s="165"/>
      <c r="E294" s="171">
        <v>1388.19928</v>
      </c>
      <c r="F294" s="174"/>
      <c r="G294" s="174"/>
      <c r="H294" s="174"/>
      <c r="I294" s="174"/>
      <c r="J294" s="174"/>
      <c r="K294" s="174"/>
      <c r="L294" s="174"/>
      <c r="M294" s="174"/>
      <c r="N294" s="163"/>
      <c r="O294" s="163"/>
      <c r="P294" s="163"/>
      <c r="Q294" s="163"/>
      <c r="R294" s="163"/>
      <c r="S294" s="163"/>
      <c r="T294" s="164"/>
      <c r="U294" s="16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106</v>
      </c>
      <c r="AF294" s="153">
        <v>0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5">
      <c r="A295" s="154">
        <v>47</v>
      </c>
      <c r="B295" s="160" t="s">
        <v>297</v>
      </c>
      <c r="C295" s="196" t="s">
        <v>298</v>
      </c>
      <c r="D295" s="162" t="s">
        <v>288</v>
      </c>
      <c r="E295" s="170">
        <v>20.471</v>
      </c>
      <c r="F295" s="175">
        <f>H295+J295</f>
        <v>0</v>
      </c>
      <c r="G295" s="174">
        <f>ROUND(E295*F295,2)</f>
        <v>0</v>
      </c>
      <c r="H295" s="175"/>
      <c r="I295" s="174">
        <f>ROUND(E295*H295,2)</f>
        <v>0</v>
      </c>
      <c r="J295" s="175"/>
      <c r="K295" s="174">
        <f>ROUND(E295*J295,2)</f>
        <v>0</v>
      </c>
      <c r="L295" s="174">
        <v>21</v>
      </c>
      <c r="M295" s="174">
        <f>G295*(1+L295/100)</f>
        <v>0</v>
      </c>
      <c r="N295" s="163">
        <v>0</v>
      </c>
      <c r="O295" s="163">
        <f>ROUND(E295*N295,5)</f>
        <v>0</v>
      </c>
      <c r="P295" s="163">
        <v>0</v>
      </c>
      <c r="Q295" s="163">
        <f>ROUND(E295*P295,5)</f>
        <v>0</v>
      </c>
      <c r="R295" s="163"/>
      <c r="S295" s="163"/>
      <c r="T295" s="164">
        <v>0.68799999999999994</v>
      </c>
      <c r="U295" s="163">
        <f>ROUND(E295*T295,2)</f>
        <v>14.08</v>
      </c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 t="s">
        <v>104</v>
      </c>
      <c r="AF295" s="153"/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5">
      <c r="A296" s="154"/>
      <c r="B296" s="160"/>
      <c r="C296" s="197" t="s">
        <v>299</v>
      </c>
      <c r="D296" s="165"/>
      <c r="E296" s="171"/>
      <c r="F296" s="174"/>
      <c r="G296" s="174"/>
      <c r="H296" s="174"/>
      <c r="I296" s="174"/>
      <c r="J296" s="174"/>
      <c r="K296" s="174"/>
      <c r="L296" s="174"/>
      <c r="M296" s="174"/>
      <c r="N296" s="163"/>
      <c r="O296" s="163"/>
      <c r="P296" s="163"/>
      <c r="Q296" s="163"/>
      <c r="R296" s="163"/>
      <c r="S296" s="163"/>
      <c r="T296" s="164"/>
      <c r="U296" s="163"/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 t="s">
        <v>106</v>
      </c>
      <c r="AF296" s="153">
        <v>0</v>
      </c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5">
      <c r="A297" s="154"/>
      <c r="B297" s="160"/>
      <c r="C297" s="197" t="s">
        <v>290</v>
      </c>
      <c r="D297" s="165"/>
      <c r="E297" s="171"/>
      <c r="F297" s="174"/>
      <c r="G297" s="174"/>
      <c r="H297" s="174"/>
      <c r="I297" s="174"/>
      <c r="J297" s="174"/>
      <c r="K297" s="174"/>
      <c r="L297" s="174"/>
      <c r="M297" s="174"/>
      <c r="N297" s="163"/>
      <c r="O297" s="163"/>
      <c r="P297" s="163"/>
      <c r="Q297" s="163"/>
      <c r="R297" s="163"/>
      <c r="S297" s="163"/>
      <c r="T297" s="164"/>
      <c r="U297" s="163"/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106</v>
      </c>
      <c r="AF297" s="153">
        <v>0</v>
      </c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5">
      <c r="A298" s="154"/>
      <c r="B298" s="160"/>
      <c r="C298" s="197" t="s">
        <v>300</v>
      </c>
      <c r="D298" s="165"/>
      <c r="E298" s="171">
        <v>20.471</v>
      </c>
      <c r="F298" s="174"/>
      <c r="G298" s="174"/>
      <c r="H298" s="174"/>
      <c r="I298" s="174"/>
      <c r="J298" s="174"/>
      <c r="K298" s="174"/>
      <c r="L298" s="174"/>
      <c r="M298" s="174"/>
      <c r="N298" s="163"/>
      <c r="O298" s="163"/>
      <c r="P298" s="163"/>
      <c r="Q298" s="163"/>
      <c r="R298" s="163"/>
      <c r="S298" s="163"/>
      <c r="T298" s="164"/>
      <c r="U298" s="163"/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106</v>
      </c>
      <c r="AF298" s="153">
        <v>0</v>
      </c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5">
      <c r="A299" s="154">
        <v>48</v>
      </c>
      <c r="B299" s="160" t="s">
        <v>301</v>
      </c>
      <c r="C299" s="196" t="s">
        <v>302</v>
      </c>
      <c r="D299" s="162" t="s">
        <v>288</v>
      </c>
      <c r="E299" s="170">
        <v>77.7898</v>
      </c>
      <c r="F299" s="175">
        <f>H299+J299</f>
        <v>0</v>
      </c>
      <c r="G299" s="174">
        <f>ROUND(E299*F299,2)</f>
        <v>0</v>
      </c>
      <c r="H299" s="175"/>
      <c r="I299" s="174">
        <f>ROUND(E299*H299,2)</f>
        <v>0</v>
      </c>
      <c r="J299" s="175"/>
      <c r="K299" s="174">
        <f>ROUND(E299*J299,2)</f>
        <v>0</v>
      </c>
      <c r="L299" s="174">
        <v>21</v>
      </c>
      <c r="M299" s="174">
        <f>G299*(1+L299/100)</f>
        <v>0</v>
      </c>
      <c r="N299" s="163">
        <v>0</v>
      </c>
      <c r="O299" s="163">
        <f>ROUND(E299*N299,5)</f>
        <v>0</v>
      </c>
      <c r="P299" s="163">
        <v>0</v>
      </c>
      <c r="Q299" s="163">
        <f>ROUND(E299*P299,5)</f>
        <v>0</v>
      </c>
      <c r="R299" s="163"/>
      <c r="S299" s="163"/>
      <c r="T299" s="164">
        <v>0</v>
      </c>
      <c r="U299" s="163">
        <f>ROUND(E299*T299,2)</f>
        <v>0</v>
      </c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 t="s">
        <v>104</v>
      </c>
      <c r="AF299" s="153"/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5">
      <c r="A300" s="154"/>
      <c r="B300" s="160"/>
      <c r="C300" s="197" t="s">
        <v>303</v>
      </c>
      <c r="D300" s="165"/>
      <c r="E300" s="171">
        <v>77.7898</v>
      </c>
      <c r="F300" s="174"/>
      <c r="G300" s="174"/>
      <c r="H300" s="174"/>
      <c r="I300" s="174"/>
      <c r="J300" s="174"/>
      <c r="K300" s="174"/>
      <c r="L300" s="174"/>
      <c r="M300" s="174"/>
      <c r="N300" s="163"/>
      <c r="O300" s="163"/>
      <c r="P300" s="163"/>
      <c r="Q300" s="163"/>
      <c r="R300" s="163"/>
      <c r="S300" s="163"/>
      <c r="T300" s="164"/>
      <c r="U300" s="163"/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 t="s">
        <v>106</v>
      </c>
      <c r="AF300" s="153">
        <v>0</v>
      </c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5">
      <c r="A301" s="154">
        <v>49</v>
      </c>
      <c r="B301" s="160" t="s">
        <v>304</v>
      </c>
      <c r="C301" s="196" t="s">
        <v>305</v>
      </c>
      <c r="D301" s="162" t="s">
        <v>288</v>
      </c>
      <c r="E301" s="170">
        <v>73.063119999999998</v>
      </c>
      <c r="F301" s="175">
        <f>H301+J301</f>
        <v>0</v>
      </c>
      <c r="G301" s="174">
        <f>ROUND(E301*F301,2)</f>
        <v>0</v>
      </c>
      <c r="H301" s="175"/>
      <c r="I301" s="174">
        <f>ROUND(E301*H301,2)</f>
        <v>0</v>
      </c>
      <c r="J301" s="175"/>
      <c r="K301" s="174">
        <f>ROUND(E301*J301,2)</f>
        <v>0</v>
      </c>
      <c r="L301" s="174">
        <v>21</v>
      </c>
      <c r="M301" s="174">
        <f>G301*(1+L301/100)</f>
        <v>0</v>
      </c>
      <c r="N301" s="163">
        <v>0</v>
      </c>
      <c r="O301" s="163">
        <f>ROUND(E301*N301,5)</f>
        <v>0</v>
      </c>
      <c r="P301" s="163">
        <v>0</v>
      </c>
      <c r="Q301" s="163">
        <f>ROUND(E301*P301,5)</f>
        <v>0</v>
      </c>
      <c r="R301" s="163"/>
      <c r="S301" s="163"/>
      <c r="T301" s="164">
        <v>9.9000000000000005E-2</v>
      </c>
      <c r="U301" s="163">
        <f>ROUND(E301*T301,2)</f>
        <v>7.23</v>
      </c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104</v>
      </c>
      <c r="AF301" s="153"/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5">
      <c r="A302" s="154">
        <v>50</v>
      </c>
      <c r="B302" s="160" t="s">
        <v>306</v>
      </c>
      <c r="C302" s="196" t="s">
        <v>307</v>
      </c>
      <c r="D302" s="162" t="s">
        <v>288</v>
      </c>
      <c r="E302" s="170">
        <v>20.471</v>
      </c>
      <c r="F302" s="175">
        <f>H302+J302</f>
        <v>0</v>
      </c>
      <c r="G302" s="174">
        <f>ROUND(E302*F302,2)</f>
        <v>0</v>
      </c>
      <c r="H302" s="175"/>
      <c r="I302" s="174">
        <f>ROUND(E302*H302,2)</f>
        <v>0</v>
      </c>
      <c r="J302" s="175"/>
      <c r="K302" s="174">
        <f>ROUND(E302*J302,2)</f>
        <v>0</v>
      </c>
      <c r="L302" s="174">
        <v>21</v>
      </c>
      <c r="M302" s="174">
        <f>G302*(1+L302/100)</f>
        <v>0</v>
      </c>
      <c r="N302" s="163">
        <v>0</v>
      </c>
      <c r="O302" s="163">
        <f>ROUND(E302*N302,5)</f>
        <v>0</v>
      </c>
      <c r="P302" s="163">
        <v>0</v>
      </c>
      <c r="Q302" s="163">
        <f>ROUND(E302*P302,5)</f>
        <v>0</v>
      </c>
      <c r="R302" s="163"/>
      <c r="S302" s="163"/>
      <c r="T302" s="164">
        <v>0.68799999999999994</v>
      </c>
      <c r="U302" s="163">
        <f>ROUND(E302*T302,2)</f>
        <v>14.08</v>
      </c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 t="s">
        <v>104</v>
      </c>
      <c r="AF302" s="153"/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5">
      <c r="A303" s="154">
        <v>51</v>
      </c>
      <c r="B303" s="160" t="s">
        <v>308</v>
      </c>
      <c r="C303" s="196" t="s">
        <v>309</v>
      </c>
      <c r="D303" s="162" t="s">
        <v>288</v>
      </c>
      <c r="E303" s="170">
        <v>50.913519999999998</v>
      </c>
      <c r="F303" s="175">
        <f>H303+J303</f>
        <v>0</v>
      </c>
      <c r="G303" s="174">
        <f>ROUND(E303*F303,2)</f>
        <v>0</v>
      </c>
      <c r="H303" s="175"/>
      <c r="I303" s="174">
        <f>ROUND(E303*H303,2)</f>
        <v>0</v>
      </c>
      <c r="J303" s="175"/>
      <c r="K303" s="174">
        <f>ROUND(E303*J303,2)</f>
        <v>0</v>
      </c>
      <c r="L303" s="174">
        <v>21</v>
      </c>
      <c r="M303" s="174">
        <f>G303*(1+L303/100)</f>
        <v>0</v>
      </c>
      <c r="N303" s="163">
        <v>0</v>
      </c>
      <c r="O303" s="163">
        <f>ROUND(E303*N303,5)</f>
        <v>0</v>
      </c>
      <c r="P303" s="163">
        <v>0</v>
      </c>
      <c r="Q303" s="163">
        <f>ROUND(E303*P303,5)</f>
        <v>0</v>
      </c>
      <c r="R303" s="163"/>
      <c r="S303" s="163"/>
      <c r="T303" s="164">
        <v>0</v>
      </c>
      <c r="U303" s="163">
        <f>ROUND(E303*T303,2)</f>
        <v>0</v>
      </c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104</v>
      </c>
      <c r="AF303" s="153"/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5">
      <c r="A304" s="154"/>
      <c r="B304" s="160"/>
      <c r="C304" s="197" t="s">
        <v>156</v>
      </c>
      <c r="D304" s="165"/>
      <c r="E304" s="171"/>
      <c r="F304" s="174"/>
      <c r="G304" s="174"/>
      <c r="H304" s="174"/>
      <c r="I304" s="174"/>
      <c r="J304" s="174"/>
      <c r="K304" s="174"/>
      <c r="L304" s="174"/>
      <c r="M304" s="174"/>
      <c r="N304" s="163"/>
      <c r="O304" s="163"/>
      <c r="P304" s="163"/>
      <c r="Q304" s="163"/>
      <c r="R304" s="163"/>
      <c r="S304" s="163"/>
      <c r="T304" s="164"/>
      <c r="U304" s="163"/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106</v>
      </c>
      <c r="AF304" s="153">
        <v>0</v>
      </c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5">
      <c r="A305" s="154"/>
      <c r="B305" s="160"/>
      <c r="C305" s="197" t="s">
        <v>290</v>
      </c>
      <c r="D305" s="165"/>
      <c r="E305" s="171"/>
      <c r="F305" s="174"/>
      <c r="G305" s="174"/>
      <c r="H305" s="174"/>
      <c r="I305" s="174"/>
      <c r="J305" s="174"/>
      <c r="K305" s="174"/>
      <c r="L305" s="174"/>
      <c r="M305" s="174"/>
      <c r="N305" s="163"/>
      <c r="O305" s="163"/>
      <c r="P305" s="163"/>
      <c r="Q305" s="163"/>
      <c r="R305" s="163"/>
      <c r="S305" s="163"/>
      <c r="T305" s="164"/>
      <c r="U305" s="16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106</v>
      </c>
      <c r="AF305" s="153">
        <v>0</v>
      </c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5">
      <c r="A306" s="154"/>
      <c r="B306" s="160"/>
      <c r="C306" s="197" t="s">
        <v>291</v>
      </c>
      <c r="D306" s="165"/>
      <c r="E306" s="171">
        <v>26.73452</v>
      </c>
      <c r="F306" s="174"/>
      <c r="G306" s="174"/>
      <c r="H306" s="174"/>
      <c r="I306" s="174"/>
      <c r="J306" s="174"/>
      <c r="K306" s="174"/>
      <c r="L306" s="174"/>
      <c r="M306" s="174"/>
      <c r="N306" s="163"/>
      <c r="O306" s="163"/>
      <c r="P306" s="163"/>
      <c r="Q306" s="163"/>
      <c r="R306" s="163"/>
      <c r="S306" s="163"/>
      <c r="T306" s="164"/>
      <c r="U306" s="163"/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106</v>
      </c>
      <c r="AF306" s="153">
        <v>0</v>
      </c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5">
      <c r="A307" s="154"/>
      <c r="B307" s="160"/>
      <c r="C307" s="197" t="s">
        <v>293</v>
      </c>
      <c r="D307" s="165"/>
      <c r="E307" s="171">
        <v>3.7080000000000002</v>
      </c>
      <c r="F307" s="174"/>
      <c r="G307" s="174"/>
      <c r="H307" s="174"/>
      <c r="I307" s="174"/>
      <c r="J307" s="174"/>
      <c r="K307" s="174"/>
      <c r="L307" s="174"/>
      <c r="M307" s="174"/>
      <c r="N307" s="163"/>
      <c r="O307" s="163"/>
      <c r="P307" s="163"/>
      <c r="Q307" s="163"/>
      <c r="R307" s="163"/>
      <c r="S307" s="163"/>
      <c r="T307" s="164"/>
      <c r="U307" s="163"/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 t="s">
        <v>106</v>
      </c>
      <c r="AF307" s="153">
        <v>0</v>
      </c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5">
      <c r="A308" s="154"/>
      <c r="B308" s="160"/>
      <c r="C308" s="197" t="s">
        <v>300</v>
      </c>
      <c r="D308" s="165"/>
      <c r="E308" s="171">
        <v>20.471</v>
      </c>
      <c r="F308" s="174"/>
      <c r="G308" s="174"/>
      <c r="H308" s="174"/>
      <c r="I308" s="174"/>
      <c r="J308" s="174"/>
      <c r="K308" s="174"/>
      <c r="L308" s="174"/>
      <c r="M308" s="174"/>
      <c r="N308" s="163"/>
      <c r="O308" s="163"/>
      <c r="P308" s="163"/>
      <c r="Q308" s="163"/>
      <c r="R308" s="163"/>
      <c r="S308" s="163"/>
      <c r="T308" s="164"/>
      <c r="U308" s="163"/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106</v>
      </c>
      <c r="AF308" s="153">
        <v>0</v>
      </c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5">
      <c r="A309" s="154">
        <v>52</v>
      </c>
      <c r="B309" s="160" t="s">
        <v>310</v>
      </c>
      <c r="C309" s="196" t="s">
        <v>311</v>
      </c>
      <c r="D309" s="162" t="s">
        <v>288</v>
      </c>
      <c r="E309" s="170">
        <v>42.620600000000003</v>
      </c>
      <c r="F309" s="175">
        <f>H309+J309</f>
        <v>0</v>
      </c>
      <c r="G309" s="174">
        <f>ROUND(E309*F309,2)</f>
        <v>0</v>
      </c>
      <c r="H309" s="175"/>
      <c r="I309" s="174">
        <f>ROUND(E309*H309,2)</f>
        <v>0</v>
      </c>
      <c r="J309" s="175"/>
      <c r="K309" s="174">
        <f>ROUND(E309*J309,2)</f>
        <v>0</v>
      </c>
      <c r="L309" s="174">
        <v>21</v>
      </c>
      <c r="M309" s="174">
        <f>G309*(1+L309/100)</f>
        <v>0</v>
      </c>
      <c r="N309" s="163">
        <v>0</v>
      </c>
      <c r="O309" s="163">
        <f>ROUND(E309*N309,5)</f>
        <v>0</v>
      </c>
      <c r="P309" s="163">
        <v>0</v>
      </c>
      <c r="Q309" s="163">
        <f>ROUND(E309*P309,5)</f>
        <v>0</v>
      </c>
      <c r="R309" s="163"/>
      <c r="S309" s="163"/>
      <c r="T309" s="164">
        <v>0</v>
      </c>
      <c r="U309" s="163">
        <f>ROUND(E309*T309,2)</f>
        <v>0</v>
      </c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104</v>
      </c>
      <c r="AF309" s="153"/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5">
      <c r="A310" s="154"/>
      <c r="B310" s="160"/>
      <c r="C310" s="197" t="s">
        <v>156</v>
      </c>
      <c r="D310" s="165"/>
      <c r="E310" s="171"/>
      <c r="F310" s="174"/>
      <c r="G310" s="174"/>
      <c r="H310" s="174"/>
      <c r="I310" s="174"/>
      <c r="J310" s="174"/>
      <c r="K310" s="174"/>
      <c r="L310" s="174"/>
      <c r="M310" s="174"/>
      <c r="N310" s="163"/>
      <c r="O310" s="163"/>
      <c r="P310" s="163"/>
      <c r="Q310" s="163"/>
      <c r="R310" s="163"/>
      <c r="S310" s="163"/>
      <c r="T310" s="164"/>
      <c r="U310" s="16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 t="s">
        <v>106</v>
      </c>
      <c r="AF310" s="153">
        <v>0</v>
      </c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5">
      <c r="A311" s="154"/>
      <c r="B311" s="160"/>
      <c r="C311" s="197" t="s">
        <v>292</v>
      </c>
      <c r="D311" s="165"/>
      <c r="E311" s="171">
        <v>42.620600000000003</v>
      </c>
      <c r="F311" s="174"/>
      <c r="G311" s="174"/>
      <c r="H311" s="174"/>
      <c r="I311" s="174"/>
      <c r="J311" s="174"/>
      <c r="K311" s="174"/>
      <c r="L311" s="174"/>
      <c r="M311" s="174"/>
      <c r="N311" s="163"/>
      <c r="O311" s="163"/>
      <c r="P311" s="163"/>
      <c r="Q311" s="163"/>
      <c r="R311" s="163"/>
      <c r="S311" s="163"/>
      <c r="T311" s="164"/>
      <c r="U311" s="163"/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106</v>
      </c>
      <c r="AF311" s="153">
        <v>0</v>
      </c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x14ac:dyDescent="0.25">
      <c r="A312" s="155" t="s">
        <v>99</v>
      </c>
      <c r="B312" s="161" t="s">
        <v>66</v>
      </c>
      <c r="C312" s="199" t="s">
        <v>67</v>
      </c>
      <c r="D312" s="167"/>
      <c r="E312" s="173"/>
      <c r="F312" s="176"/>
      <c r="G312" s="176">
        <f>SUMIF(AE313:AE321,"&lt;&gt;NOR",G313:G321)</f>
        <v>0</v>
      </c>
      <c r="H312" s="176"/>
      <c r="I312" s="176">
        <f>SUM(I313:I321)</f>
        <v>0</v>
      </c>
      <c r="J312" s="176"/>
      <c r="K312" s="176">
        <f>SUM(K313:K321)</f>
        <v>0</v>
      </c>
      <c r="L312" s="176"/>
      <c r="M312" s="176">
        <f>SUM(M313:M321)</f>
        <v>0</v>
      </c>
      <c r="N312" s="168"/>
      <c r="O312" s="168">
        <f>SUM(O313:O321)</f>
        <v>0</v>
      </c>
      <c r="P312" s="168"/>
      <c r="Q312" s="168">
        <f>SUM(Q313:Q321)</f>
        <v>0</v>
      </c>
      <c r="R312" s="168"/>
      <c r="S312" s="168"/>
      <c r="T312" s="169"/>
      <c r="U312" s="168">
        <f>SUM(U313:U321)</f>
        <v>117.11</v>
      </c>
      <c r="AE312" t="s">
        <v>100</v>
      </c>
    </row>
    <row r="313" spans="1:60" outlineLevel="1" x14ac:dyDescent="0.25">
      <c r="A313" s="154">
        <v>53</v>
      </c>
      <c r="B313" s="160" t="s">
        <v>312</v>
      </c>
      <c r="C313" s="196" t="s">
        <v>313</v>
      </c>
      <c r="D313" s="162" t="s">
        <v>288</v>
      </c>
      <c r="E313" s="170">
        <v>300.10133999999999</v>
      </c>
      <c r="F313" s="175">
        <f>H313+J313</f>
        <v>0</v>
      </c>
      <c r="G313" s="174">
        <f>ROUND(E313*F313,2)</f>
        <v>0</v>
      </c>
      <c r="H313" s="175"/>
      <c r="I313" s="174">
        <f>ROUND(E313*H313,2)</f>
        <v>0</v>
      </c>
      <c r="J313" s="175"/>
      <c r="K313" s="174">
        <f>ROUND(E313*J313,2)</f>
        <v>0</v>
      </c>
      <c r="L313" s="174">
        <v>21</v>
      </c>
      <c r="M313" s="174">
        <f>G313*(1+L313/100)</f>
        <v>0</v>
      </c>
      <c r="N313" s="163">
        <v>0</v>
      </c>
      <c r="O313" s="163">
        <f>ROUND(E313*N313,5)</f>
        <v>0</v>
      </c>
      <c r="P313" s="163">
        <v>0</v>
      </c>
      <c r="Q313" s="163">
        <f>ROUND(E313*P313,5)</f>
        <v>0</v>
      </c>
      <c r="R313" s="163"/>
      <c r="S313" s="163"/>
      <c r="T313" s="164">
        <v>0.39</v>
      </c>
      <c r="U313" s="163">
        <f>ROUND(E313*T313,2)</f>
        <v>117.04</v>
      </c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104</v>
      </c>
      <c r="AF313" s="153"/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5">
      <c r="A314" s="154"/>
      <c r="B314" s="160"/>
      <c r="C314" s="197" t="s">
        <v>314</v>
      </c>
      <c r="D314" s="165"/>
      <c r="E314" s="171">
        <v>5.64E-3</v>
      </c>
      <c r="F314" s="174"/>
      <c r="G314" s="174"/>
      <c r="H314" s="174"/>
      <c r="I314" s="174"/>
      <c r="J314" s="174"/>
      <c r="K314" s="174"/>
      <c r="L314" s="174"/>
      <c r="M314" s="174"/>
      <c r="N314" s="163"/>
      <c r="O314" s="163"/>
      <c r="P314" s="163"/>
      <c r="Q314" s="163"/>
      <c r="R314" s="163"/>
      <c r="S314" s="163"/>
      <c r="T314" s="164"/>
      <c r="U314" s="16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 t="s">
        <v>106</v>
      </c>
      <c r="AF314" s="153">
        <v>0</v>
      </c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5">
      <c r="A315" s="154"/>
      <c r="B315" s="160"/>
      <c r="C315" s="197" t="s">
        <v>315</v>
      </c>
      <c r="D315" s="165"/>
      <c r="E315" s="171">
        <v>1.387E-2</v>
      </c>
      <c r="F315" s="174"/>
      <c r="G315" s="174"/>
      <c r="H315" s="174"/>
      <c r="I315" s="174"/>
      <c r="J315" s="174"/>
      <c r="K315" s="174"/>
      <c r="L315" s="174"/>
      <c r="M315" s="174"/>
      <c r="N315" s="163"/>
      <c r="O315" s="163"/>
      <c r="P315" s="163"/>
      <c r="Q315" s="163"/>
      <c r="R315" s="163"/>
      <c r="S315" s="163"/>
      <c r="T315" s="164"/>
      <c r="U315" s="163"/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 t="s">
        <v>106</v>
      </c>
      <c r="AF315" s="153">
        <v>0</v>
      </c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5">
      <c r="A316" s="154"/>
      <c r="B316" s="160"/>
      <c r="C316" s="197" t="s">
        <v>316</v>
      </c>
      <c r="D316" s="165"/>
      <c r="E316" s="171">
        <v>281.43203</v>
      </c>
      <c r="F316" s="174"/>
      <c r="G316" s="174"/>
      <c r="H316" s="174"/>
      <c r="I316" s="174"/>
      <c r="J316" s="174"/>
      <c r="K316" s="174"/>
      <c r="L316" s="174"/>
      <c r="M316" s="174"/>
      <c r="N316" s="163"/>
      <c r="O316" s="163"/>
      <c r="P316" s="163"/>
      <c r="Q316" s="163"/>
      <c r="R316" s="163"/>
      <c r="S316" s="163"/>
      <c r="T316" s="164"/>
      <c r="U316" s="163"/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106</v>
      </c>
      <c r="AF316" s="153">
        <v>0</v>
      </c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5">
      <c r="A317" s="154"/>
      <c r="B317" s="160"/>
      <c r="C317" s="197" t="s">
        <v>317</v>
      </c>
      <c r="D317" s="165"/>
      <c r="E317" s="171">
        <v>8.532</v>
      </c>
      <c r="F317" s="174"/>
      <c r="G317" s="174"/>
      <c r="H317" s="174"/>
      <c r="I317" s="174"/>
      <c r="J317" s="174"/>
      <c r="K317" s="174"/>
      <c r="L317" s="174"/>
      <c r="M317" s="174"/>
      <c r="N317" s="163"/>
      <c r="O317" s="163"/>
      <c r="P317" s="163"/>
      <c r="Q317" s="163"/>
      <c r="R317" s="163"/>
      <c r="S317" s="163"/>
      <c r="T317" s="164"/>
      <c r="U317" s="163"/>
      <c r="V317" s="153"/>
      <c r="W317" s="153"/>
      <c r="X317" s="153"/>
      <c r="Y317" s="153"/>
      <c r="Z317" s="153"/>
      <c r="AA317" s="153"/>
      <c r="AB317" s="153"/>
      <c r="AC317" s="153"/>
      <c r="AD317" s="153"/>
      <c r="AE317" s="153" t="s">
        <v>106</v>
      </c>
      <c r="AF317" s="153">
        <v>0</v>
      </c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outlineLevel="1" x14ac:dyDescent="0.25">
      <c r="A318" s="154"/>
      <c r="B318" s="160"/>
      <c r="C318" s="197" t="s">
        <v>318</v>
      </c>
      <c r="D318" s="165"/>
      <c r="E318" s="171">
        <v>1.078E-2</v>
      </c>
      <c r="F318" s="174"/>
      <c r="G318" s="174"/>
      <c r="H318" s="174"/>
      <c r="I318" s="174"/>
      <c r="J318" s="174"/>
      <c r="K318" s="174"/>
      <c r="L318" s="174"/>
      <c r="M318" s="174"/>
      <c r="N318" s="163"/>
      <c r="O318" s="163"/>
      <c r="P318" s="163"/>
      <c r="Q318" s="163"/>
      <c r="R318" s="163"/>
      <c r="S318" s="163"/>
      <c r="T318" s="164"/>
      <c r="U318" s="163"/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106</v>
      </c>
      <c r="AF318" s="153">
        <v>0</v>
      </c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5">
      <c r="A319" s="154"/>
      <c r="B319" s="160"/>
      <c r="C319" s="197" t="s">
        <v>319</v>
      </c>
      <c r="D319" s="165"/>
      <c r="E319" s="171">
        <v>10.10702</v>
      </c>
      <c r="F319" s="174"/>
      <c r="G319" s="174"/>
      <c r="H319" s="174"/>
      <c r="I319" s="174"/>
      <c r="J319" s="174"/>
      <c r="K319" s="174"/>
      <c r="L319" s="174"/>
      <c r="M319" s="174"/>
      <c r="N319" s="163"/>
      <c r="O319" s="163"/>
      <c r="P319" s="163"/>
      <c r="Q319" s="163"/>
      <c r="R319" s="163"/>
      <c r="S319" s="163"/>
      <c r="T319" s="164"/>
      <c r="U319" s="16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 t="s">
        <v>106</v>
      </c>
      <c r="AF319" s="153">
        <v>0</v>
      </c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5">
      <c r="A320" s="154">
        <v>54</v>
      </c>
      <c r="B320" s="160" t="s">
        <v>320</v>
      </c>
      <c r="C320" s="196" t="s">
        <v>321</v>
      </c>
      <c r="D320" s="162" t="s">
        <v>288</v>
      </c>
      <c r="E320" s="170">
        <v>0.31590000000000001</v>
      </c>
      <c r="F320" s="175">
        <f>H320+J320</f>
        <v>0</v>
      </c>
      <c r="G320" s="174">
        <f>ROUND(E320*F320,2)</f>
        <v>0</v>
      </c>
      <c r="H320" s="175"/>
      <c r="I320" s="174">
        <f>ROUND(E320*H320,2)</f>
        <v>0</v>
      </c>
      <c r="J320" s="175"/>
      <c r="K320" s="174">
        <f>ROUND(E320*J320,2)</f>
        <v>0</v>
      </c>
      <c r="L320" s="174">
        <v>21</v>
      </c>
      <c r="M320" s="174">
        <f>G320*(1+L320/100)</f>
        <v>0</v>
      </c>
      <c r="N320" s="163">
        <v>0</v>
      </c>
      <c r="O320" s="163">
        <f>ROUND(E320*N320,5)</f>
        <v>0</v>
      </c>
      <c r="P320" s="163">
        <v>0</v>
      </c>
      <c r="Q320" s="163">
        <f>ROUND(E320*P320,5)</f>
        <v>0</v>
      </c>
      <c r="R320" s="163"/>
      <c r="S320" s="163"/>
      <c r="T320" s="164">
        <v>0.21149999999999999</v>
      </c>
      <c r="U320" s="163">
        <f>ROUND(E320*T320,2)</f>
        <v>7.0000000000000007E-2</v>
      </c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104</v>
      </c>
      <c r="AF320" s="153"/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5">
      <c r="A321" s="154"/>
      <c r="B321" s="160"/>
      <c r="C321" s="197" t="s">
        <v>322</v>
      </c>
      <c r="D321" s="165"/>
      <c r="E321" s="171">
        <v>0.31590000000000001</v>
      </c>
      <c r="F321" s="174"/>
      <c r="G321" s="174"/>
      <c r="H321" s="174"/>
      <c r="I321" s="174"/>
      <c r="J321" s="174"/>
      <c r="K321" s="174"/>
      <c r="L321" s="174"/>
      <c r="M321" s="174"/>
      <c r="N321" s="163"/>
      <c r="O321" s="163"/>
      <c r="P321" s="163"/>
      <c r="Q321" s="163"/>
      <c r="R321" s="163"/>
      <c r="S321" s="163"/>
      <c r="T321" s="164"/>
      <c r="U321" s="163"/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 t="s">
        <v>106</v>
      </c>
      <c r="AF321" s="153">
        <v>0</v>
      </c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x14ac:dyDescent="0.25">
      <c r="A322" s="155" t="s">
        <v>99</v>
      </c>
      <c r="B322" s="161" t="s">
        <v>68</v>
      </c>
      <c r="C322" s="199" t="s">
        <v>69</v>
      </c>
      <c r="D322" s="167"/>
      <c r="E322" s="173"/>
      <c r="F322" s="176"/>
      <c r="G322" s="176">
        <f>SUMIF(AE323:AE328,"&lt;&gt;NOR",G323:G328)</f>
        <v>0</v>
      </c>
      <c r="H322" s="176"/>
      <c r="I322" s="176">
        <f>SUM(I323:I328)</f>
        <v>0</v>
      </c>
      <c r="J322" s="176"/>
      <c r="K322" s="176">
        <f>SUM(K323:K328)</f>
        <v>0</v>
      </c>
      <c r="L322" s="176"/>
      <c r="M322" s="176">
        <f>SUM(M323:M328)</f>
        <v>0</v>
      </c>
      <c r="N322" s="168"/>
      <c r="O322" s="168">
        <f>SUM(O323:O328)</f>
        <v>1.078E-2</v>
      </c>
      <c r="P322" s="168"/>
      <c r="Q322" s="168">
        <f>SUM(Q323:Q328)</f>
        <v>0</v>
      </c>
      <c r="R322" s="168"/>
      <c r="S322" s="168"/>
      <c r="T322" s="169"/>
      <c r="U322" s="168">
        <f>SUM(U323:U328)</f>
        <v>7.5</v>
      </c>
      <c r="AE322" t="s">
        <v>100</v>
      </c>
    </row>
    <row r="323" spans="1:60" outlineLevel="1" x14ac:dyDescent="0.25">
      <c r="A323" s="154">
        <v>55</v>
      </c>
      <c r="B323" s="160" t="s">
        <v>323</v>
      </c>
      <c r="C323" s="196" t="s">
        <v>324</v>
      </c>
      <c r="D323" s="162" t="s">
        <v>103</v>
      </c>
      <c r="E323" s="170">
        <v>46.865000000000002</v>
      </c>
      <c r="F323" s="175">
        <f>H323+J323</f>
        <v>0</v>
      </c>
      <c r="G323" s="174">
        <f>ROUND(E323*F323,2)</f>
        <v>0</v>
      </c>
      <c r="H323" s="175"/>
      <c r="I323" s="174">
        <f>ROUND(E323*H323,2)</f>
        <v>0</v>
      </c>
      <c r="J323" s="175"/>
      <c r="K323" s="174">
        <f>ROUND(E323*J323,2)</f>
        <v>0</v>
      </c>
      <c r="L323" s="174">
        <v>21</v>
      </c>
      <c r="M323" s="174">
        <f>G323*(1+L323/100)</f>
        <v>0</v>
      </c>
      <c r="N323" s="163">
        <v>2.3000000000000001E-4</v>
      </c>
      <c r="O323" s="163">
        <f>ROUND(E323*N323,5)</f>
        <v>1.078E-2</v>
      </c>
      <c r="P323" s="163">
        <v>0</v>
      </c>
      <c r="Q323" s="163">
        <f>ROUND(E323*P323,5)</f>
        <v>0</v>
      </c>
      <c r="R323" s="163"/>
      <c r="S323" s="163"/>
      <c r="T323" s="164">
        <v>0.16</v>
      </c>
      <c r="U323" s="163">
        <f>ROUND(E323*T323,2)</f>
        <v>7.5</v>
      </c>
      <c r="V323" s="153"/>
      <c r="W323" s="153"/>
      <c r="X323" s="153"/>
      <c r="Y323" s="153"/>
      <c r="Z323" s="153"/>
      <c r="AA323" s="153"/>
      <c r="AB323" s="153"/>
      <c r="AC323" s="153"/>
      <c r="AD323" s="153"/>
      <c r="AE323" s="153" t="s">
        <v>104</v>
      </c>
      <c r="AF323" s="153"/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5">
      <c r="A324" s="154"/>
      <c r="B324" s="160"/>
      <c r="C324" s="197" t="s">
        <v>105</v>
      </c>
      <c r="D324" s="165"/>
      <c r="E324" s="171"/>
      <c r="F324" s="174"/>
      <c r="G324" s="174"/>
      <c r="H324" s="174"/>
      <c r="I324" s="174"/>
      <c r="J324" s="174"/>
      <c r="K324" s="174"/>
      <c r="L324" s="174"/>
      <c r="M324" s="174"/>
      <c r="N324" s="163"/>
      <c r="O324" s="163"/>
      <c r="P324" s="163"/>
      <c r="Q324" s="163"/>
      <c r="R324" s="163"/>
      <c r="S324" s="163"/>
      <c r="T324" s="164"/>
      <c r="U324" s="163"/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106</v>
      </c>
      <c r="AF324" s="153">
        <v>0</v>
      </c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5">
      <c r="A325" s="154"/>
      <c r="B325" s="160"/>
      <c r="C325" s="197" t="s">
        <v>325</v>
      </c>
      <c r="D325" s="165"/>
      <c r="E325" s="171"/>
      <c r="F325" s="174"/>
      <c r="G325" s="174"/>
      <c r="H325" s="174"/>
      <c r="I325" s="174"/>
      <c r="J325" s="174"/>
      <c r="K325" s="174"/>
      <c r="L325" s="174"/>
      <c r="M325" s="174"/>
      <c r="N325" s="163"/>
      <c r="O325" s="163"/>
      <c r="P325" s="163"/>
      <c r="Q325" s="163"/>
      <c r="R325" s="163"/>
      <c r="S325" s="163"/>
      <c r="T325" s="164"/>
      <c r="U325" s="163"/>
      <c r="V325" s="153"/>
      <c r="W325" s="153"/>
      <c r="X325" s="153"/>
      <c r="Y325" s="153"/>
      <c r="Z325" s="153"/>
      <c r="AA325" s="153"/>
      <c r="AB325" s="153"/>
      <c r="AC325" s="153"/>
      <c r="AD325" s="153"/>
      <c r="AE325" s="153" t="s">
        <v>106</v>
      </c>
      <c r="AF325" s="153">
        <v>0</v>
      </c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5">
      <c r="A326" s="154"/>
      <c r="B326" s="160"/>
      <c r="C326" s="197" t="s">
        <v>107</v>
      </c>
      <c r="D326" s="165"/>
      <c r="E326" s="171"/>
      <c r="F326" s="174"/>
      <c r="G326" s="174"/>
      <c r="H326" s="174"/>
      <c r="I326" s="174"/>
      <c r="J326" s="174"/>
      <c r="K326" s="174"/>
      <c r="L326" s="174"/>
      <c r="M326" s="174"/>
      <c r="N326" s="163"/>
      <c r="O326" s="163"/>
      <c r="P326" s="163"/>
      <c r="Q326" s="163"/>
      <c r="R326" s="163"/>
      <c r="S326" s="163"/>
      <c r="T326" s="164"/>
      <c r="U326" s="163"/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106</v>
      </c>
      <c r="AF326" s="153">
        <v>0</v>
      </c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5">
      <c r="A327" s="154"/>
      <c r="B327" s="160"/>
      <c r="C327" s="197" t="s">
        <v>326</v>
      </c>
      <c r="D327" s="165"/>
      <c r="E327" s="171">
        <v>46.865000000000002</v>
      </c>
      <c r="F327" s="174"/>
      <c r="G327" s="174"/>
      <c r="H327" s="174"/>
      <c r="I327" s="174"/>
      <c r="J327" s="174"/>
      <c r="K327" s="174"/>
      <c r="L327" s="174"/>
      <c r="M327" s="174"/>
      <c r="N327" s="163"/>
      <c r="O327" s="163"/>
      <c r="P327" s="163"/>
      <c r="Q327" s="163"/>
      <c r="R327" s="163"/>
      <c r="S327" s="163"/>
      <c r="T327" s="164"/>
      <c r="U327" s="163"/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106</v>
      </c>
      <c r="AF327" s="153">
        <v>0</v>
      </c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5">
      <c r="A328" s="154"/>
      <c r="B328" s="160"/>
      <c r="C328" s="198" t="s">
        <v>111</v>
      </c>
      <c r="D328" s="166"/>
      <c r="E328" s="172">
        <v>46.865000000000002</v>
      </c>
      <c r="F328" s="174"/>
      <c r="G328" s="174"/>
      <c r="H328" s="174"/>
      <c r="I328" s="174"/>
      <c r="J328" s="174"/>
      <c r="K328" s="174"/>
      <c r="L328" s="174"/>
      <c r="M328" s="174"/>
      <c r="N328" s="163"/>
      <c r="O328" s="163"/>
      <c r="P328" s="163"/>
      <c r="Q328" s="163"/>
      <c r="R328" s="163"/>
      <c r="S328" s="163"/>
      <c r="T328" s="164"/>
      <c r="U328" s="16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106</v>
      </c>
      <c r="AF328" s="153">
        <v>1</v>
      </c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x14ac:dyDescent="0.25">
      <c r="A329" s="155" t="s">
        <v>99</v>
      </c>
      <c r="B329" s="161" t="s">
        <v>70</v>
      </c>
      <c r="C329" s="199" t="s">
        <v>71</v>
      </c>
      <c r="D329" s="167"/>
      <c r="E329" s="173"/>
      <c r="F329" s="176"/>
      <c r="G329" s="176">
        <f>SUMIF(AE330:AE351,"&lt;&gt;NOR",G330:G351)</f>
        <v>0</v>
      </c>
      <c r="H329" s="176"/>
      <c r="I329" s="176">
        <f>SUM(I330:I351)</f>
        <v>0</v>
      </c>
      <c r="J329" s="176"/>
      <c r="K329" s="176">
        <f>SUM(K330:K351)</f>
        <v>0</v>
      </c>
      <c r="L329" s="176"/>
      <c r="M329" s="176">
        <f>SUM(M330:M351)</f>
        <v>0</v>
      </c>
      <c r="N329" s="168"/>
      <c r="O329" s="168">
        <f>SUM(O330:O351)</f>
        <v>10.10702</v>
      </c>
      <c r="P329" s="168"/>
      <c r="Q329" s="168">
        <f>SUM(Q330:Q351)</f>
        <v>0</v>
      </c>
      <c r="R329" s="168"/>
      <c r="S329" s="168"/>
      <c r="T329" s="169"/>
      <c r="U329" s="168">
        <f>SUM(U330:U351)</f>
        <v>14.120000000000001</v>
      </c>
      <c r="AE329" t="s">
        <v>100</v>
      </c>
    </row>
    <row r="330" spans="1:60" ht="20.399999999999999" outlineLevel="1" x14ac:dyDescent="0.25">
      <c r="A330" s="154">
        <v>56</v>
      </c>
      <c r="B330" s="160" t="s">
        <v>327</v>
      </c>
      <c r="C330" s="196" t="s">
        <v>328</v>
      </c>
      <c r="D330" s="162" t="s">
        <v>124</v>
      </c>
      <c r="E330" s="170">
        <v>4.8000000000000007</v>
      </c>
      <c r="F330" s="175">
        <f>H330+J330</f>
        <v>0</v>
      </c>
      <c r="G330" s="174">
        <f>ROUND(E330*F330,2)</f>
        <v>0</v>
      </c>
      <c r="H330" s="175"/>
      <c r="I330" s="174">
        <f>ROUND(E330*H330,2)</f>
        <v>0</v>
      </c>
      <c r="J330" s="175"/>
      <c r="K330" s="174">
        <f>ROUND(E330*J330,2)</f>
        <v>0</v>
      </c>
      <c r="L330" s="174">
        <v>21</v>
      </c>
      <c r="M330" s="174">
        <f>G330*(1+L330/100)</f>
        <v>0</v>
      </c>
      <c r="N330" s="163">
        <v>1.7</v>
      </c>
      <c r="O330" s="163">
        <f>ROUND(E330*N330,5)</f>
        <v>8.16</v>
      </c>
      <c r="P330" s="163">
        <v>0</v>
      </c>
      <c r="Q330" s="163">
        <f>ROUND(E330*P330,5)</f>
        <v>0</v>
      </c>
      <c r="R330" s="163"/>
      <c r="S330" s="163"/>
      <c r="T330" s="164">
        <v>1.587</v>
      </c>
      <c r="U330" s="163">
        <f>ROUND(E330*T330,2)</f>
        <v>7.62</v>
      </c>
      <c r="V330" s="153"/>
      <c r="W330" s="153"/>
      <c r="X330" s="153"/>
      <c r="Y330" s="153"/>
      <c r="Z330" s="153"/>
      <c r="AA330" s="153"/>
      <c r="AB330" s="153"/>
      <c r="AC330" s="153"/>
      <c r="AD330" s="153"/>
      <c r="AE330" s="153" t="s">
        <v>104</v>
      </c>
      <c r="AF330" s="153"/>
      <c r="AG330" s="153"/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ht="20.399999999999999" outlineLevel="1" x14ac:dyDescent="0.25">
      <c r="A331" s="154"/>
      <c r="B331" s="160"/>
      <c r="C331" s="197" t="s">
        <v>149</v>
      </c>
      <c r="D331" s="165"/>
      <c r="E331" s="171"/>
      <c r="F331" s="174"/>
      <c r="G331" s="174"/>
      <c r="H331" s="174"/>
      <c r="I331" s="174"/>
      <c r="J331" s="174"/>
      <c r="K331" s="174"/>
      <c r="L331" s="174"/>
      <c r="M331" s="174"/>
      <c r="N331" s="163"/>
      <c r="O331" s="163"/>
      <c r="P331" s="163"/>
      <c r="Q331" s="163"/>
      <c r="R331" s="163"/>
      <c r="S331" s="163"/>
      <c r="T331" s="164"/>
      <c r="U331" s="163"/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 t="s">
        <v>106</v>
      </c>
      <c r="AF331" s="153">
        <v>0</v>
      </c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5">
      <c r="A332" s="154"/>
      <c r="B332" s="160"/>
      <c r="C332" s="197" t="s">
        <v>126</v>
      </c>
      <c r="D332" s="165"/>
      <c r="E332" s="171"/>
      <c r="F332" s="174"/>
      <c r="G332" s="174"/>
      <c r="H332" s="174"/>
      <c r="I332" s="174"/>
      <c r="J332" s="174"/>
      <c r="K332" s="174"/>
      <c r="L332" s="174"/>
      <c r="M332" s="174"/>
      <c r="N332" s="163"/>
      <c r="O332" s="163"/>
      <c r="P332" s="163"/>
      <c r="Q332" s="163"/>
      <c r="R332" s="163"/>
      <c r="S332" s="163"/>
      <c r="T332" s="164"/>
      <c r="U332" s="16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106</v>
      </c>
      <c r="AF332" s="153">
        <v>0</v>
      </c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5">
      <c r="A333" s="154"/>
      <c r="B333" s="160"/>
      <c r="C333" s="197" t="s">
        <v>329</v>
      </c>
      <c r="D333" s="165"/>
      <c r="E333" s="171">
        <v>4.8</v>
      </c>
      <c r="F333" s="174"/>
      <c r="G333" s="174"/>
      <c r="H333" s="174"/>
      <c r="I333" s="174"/>
      <c r="J333" s="174"/>
      <c r="K333" s="174"/>
      <c r="L333" s="174"/>
      <c r="M333" s="174"/>
      <c r="N333" s="163"/>
      <c r="O333" s="163"/>
      <c r="P333" s="163"/>
      <c r="Q333" s="163"/>
      <c r="R333" s="163"/>
      <c r="S333" s="163"/>
      <c r="T333" s="164"/>
      <c r="U333" s="163"/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 t="s">
        <v>106</v>
      </c>
      <c r="AF333" s="153">
        <v>0</v>
      </c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5">
      <c r="A334" s="154"/>
      <c r="B334" s="160"/>
      <c r="C334" s="198" t="s">
        <v>111</v>
      </c>
      <c r="D334" s="166"/>
      <c r="E334" s="172">
        <v>4.8</v>
      </c>
      <c r="F334" s="174"/>
      <c r="G334" s="174"/>
      <c r="H334" s="174"/>
      <c r="I334" s="174"/>
      <c r="J334" s="174"/>
      <c r="K334" s="174"/>
      <c r="L334" s="174"/>
      <c r="M334" s="174"/>
      <c r="N334" s="163"/>
      <c r="O334" s="163"/>
      <c r="P334" s="163"/>
      <c r="Q334" s="163"/>
      <c r="R334" s="163"/>
      <c r="S334" s="163"/>
      <c r="T334" s="164"/>
      <c r="U334" s="163"/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106</v>
      </c>
      <c r="AF334" s="153">
        <v>1</v>
      </c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5">
      <c r="A335" s="154">
        <v>57</v>
      </c>
      <c r="B335" s="160" t="s">
        <v>330</v>
      </c>
      <c r="C335" s="196" t="s">
        <v>331</v>
      </c>
      <c r="D335" s="162" t="s">
        <v>124</v>
      </c>
      <c r="E335" s="170">
        <v>1.6</v>
      </c>
      <c r="F335" s="175">
        <f>H335+J335</f>
        <v>0</v>
      </c>
      <c r="G335" s="174">
        <f>ROUND(E335*F335,2)</f>
        <v>0</v>
      </c>
      <c r="H335" s="175"/>
      <c r="I335" s="174">
        <f>ROUND(E335*H335,2)</f>
        <v>0</v>
      </c>
      <c r="J335" s="175"/>
      <c r="K335" s="174">
        <f>ROUND(E335*J335,2)</f>
        <v>0</v>
      </c>
      <c r="L335" s="174">
        <v>21</v>
      </c>
      <c r="M335" s="174">
        <f>G335*(1+L335/100)</f>
        <v>0</v>
      </c>
      <c r="N335" s="163">
        <v>1.1322000000000001</v>
      </c>
      <c r="O335" s="163">
        <f>ROUND(E335*N335,5)</f>
        <v>1.81152</v>
      </c>
      <c r="P335" s="163">
        <v>0</v>
      </c>
      <c r="Q335" s="163">
        <f>ROUND(E335*P335,5)</f>
        <v>0</v>
      </c>
      <c r="R335" s="163"/>
      <c r="S335" s="163"/>
      <c r="T335" s="164">
        <v>1.6950000000000001</v>
      </c>
      <c r="U335" s="163">
        <f>ROUND(E335*T335,2)</f>
        <v>2.71</v>
      </c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104</v>
      </c>
      <c r="AF335" s="153"/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ht="20.399999999999999" outlineLevel="1" x14ac:dyDescent="0.25">
      <c r="A336" s="154"/>
      <c r="B336" s="160"/>
      <c r="C336" s="197" t="s">
        <v>149</v>
      </c>
      <c r="D336" s="165"/>
      <c r="E336" s="171"/>
      <c r="F336" s="174"/>
      <c r="G336" s="174"/>
      <c r="H336" s="174"/>
      <c r="I336" s="174"/>
      <c r="J336" s="174"/>
      <c r="K336" s="174"/>
      <c r="L336" s="174"/>
      <c r="M336" s="174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106</v>
      </c>
      <c r="AF336" s="153">
        <v>0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5">
      <c r="A337" s="154"/>
      <c r="B337" s="160"/>
      <c r="C337" s="197" t="s">
        <v>126</v>
      </c>
      <c r="D337" s="165"/>
      <c r="E337" s="171"/>
      <c r="F337" s="174"/>
      <c r="G337" s="174"/>
      <c r="H337" s="174"/>
      <c r="I337" s="174"/>
      <c r="J337" s="174"/>
      <c r="K337" s="174"/>
      <c r="L337" s="174"/>
      <c r="M337" s="174"/>
      <c r="N337" s="163"/>
      <c r="O337" s="163"/>
      <c r="P337" s="163"/>
      <c r="Q337" s="163"/>
      <c r="R337" s="163"/>
      <c r="S337" s="163"/>
      <c r="T337" s="164"/>
      <c r="U337" s="163"/>
      <c r="V337" s="153"/>
      <c r="W337" s="153"/>
      <c r="X337" s="153"/>
      <c r="Y337" s="153"/>
      <c r="Z337" s="153"/>
      <c r="AA337" s="153"/>
      <c r="AB337" s="153"/>
      <c r="AC337" s="153"/>
      <c r="AD337" s="153"/>
      <c r="AE337" s="153" t="s">
        <v>106</v>
      </c>
      <c r="AF337" s="153">
        <v>0</v>
      </c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5">
      <c r="A338" s="154"/>
      <c r="B338" s="160"/>
      <c r="C338" s="197" t="s">
        <v>332</v>
      </c>
      <c r="D338" s="165"/>
      <c r="E338" s="171">
        <v>1.6</v>
      </c>
      <c r="F338" s="174"/>
      <c r="G338" s="174"/>
      <c r="H338" s="174"/>
      <c r="I338" s="174"/>
      <c r="J338" s="174"/>
      <c r="K338" s="174"/>
      <c r="L338" s="174"/>
      <c r="M338" s="174"/>
      <c r="N338" s="163"/>
      <c r="O338" s="163"/>
      <c r="P338" s="163"/>
      <c r="Q338" s="163"/>
      <c r="R338" s="163"/>
      <c r="S338" s="163"/>
      <c r="T338" s="164"/>
      <c r="U338" s="163"/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106</v>
      </c>
      <c r="AF338" s="153">
        <v>0</v>
      </c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outlineLevel="1" x14ac:dyDescent="0.25">
      <c r="A339" s="154"/>
      <c r="B339" s="160"/>
      <c r="C339" s="198" t="s">
        <v>111</v>
      </c>
      <c r="D339" s="166"/>
      <c r="E339" s="172">
        <v>1.6</v>
      </c>
      <c r="F339" s="174"/>
      <c r="G339" s="174"/>
      <c r="H339" s="174"/>
      <c r="I339" s="174"/>
      <c r="J339" s="174"/>
      <c r="K339" s="174"/>
      <c r="L339" s="174"/>
      <c r="M339" s="174"/>
      <c r="N339" s="163"/>
      <c r="O339" s="163"/>
      <c r="P339" s="163"/>
      <c r="Q339" s="163"/>
      <c r="R339" s="163"/>
      <c r="S339" s="163"/>
      <c r="T339" s="164"/>
      <c r="U339" s="163"/>
      <c r="V339" s="153"/>
      <c r="W339" s="153"/>
      <c r="X339" s="153"/>
      <c r="Y339" s="153"/>
      <c r="Z339" s="153"/>
      <c r="AA339" s="153"/>
      <c r="AB339" s="153"/>
      <c r="AC339" s="153"/>
      <c r="AD339" s="153"/>
      <c r="AE339" s="153" t="s">
        <v>106</v>
      </c>
      <c r="AF339" s="153">
        <v>1</v>
      </c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ht="20.399999999999999" outlineLevel="1" x14ac:dyDescent="0.25">
      <c r="A340" s="154">
        <v>58</v>
      </c>
      <c r="B340" s="160" t="s">
        <v>333</v>
      </c>
      <c r="C340" s="196" t="s">
        <v>334</v>
      </c>
      <c r="D340" s="162" t="s">
        <v>119</v>
      </c>
      <c r="E340" s="170">
        <v>40</v>
      </c>
      <c r="F340" s="175">
        <f>H340+J340</f>
        <v>0</v>
      </c>
      <c r="G340" s="174">
        <f>ROUND(E340*F340,2)</f>
        <v>0</v>
      </c>
      <c r="H340" s="175"/>
      <c r="I340" s="174">
        <f>ROUND(E340*H340,2)</f>
        <v>0</v>
      </c>
      <c r="J340" s="175"/>
      <c r="K340" s="174">
        <f>ROUND(E340*J340,2)</f>
        <v>0</v>
      </c>
      <c r="L340" s="174">
        <v>21</v>
      </c>
      <c r="M340" s="174">
        <f>G340*(1+L340/100)</f>
        <v>0</v>
      </c>
      <c r="N340" s="163">
        <v>6.0000000000000002E-5</v>
      </c>
      <c r="O340" s="163">
        <f>ROUND(E340*N340,5)</f>
        <v>2.3999999999999998E-3</v>
      </c>
      <c r="P340" s="163">
        <v>0</v>
      </c>
      <c r="Q340" s="163">
        <f>ROUND(E340*P340,5)</f>
        <v>0</v>
      </c>
      <c r="R340" s="163"/>
      <c r="S340" s="163"/>
      <c r="T340" s="164">
        <v>2.5999999999999999E-2</v>
      </c>
      <c r="U340" s="163">
        <f>ROUND(E340*T340,2)</f>
        <v>1.04</v>
      </c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104</v>
      </c>
      <c r="AF340" s="153"/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ht="20.399999999999999" outlineLevel="1" x14ac:dyDescent="0.25">
      <c r="A341" s="154"/>
      <c r="B341" s="160"/>
      <c r="C341" s="197" t="s">
        <v>149</v>
      </c>
      <c r="D341" s="165"/>
      <c r="E341" s="171"/>
      <c r="F341" s="174"/>
      <c r="G341" s="174"/>
      <c r="H341" s="174"/>
      <c r="I341" s="174"/>
      <c r="J341" s="174"/>
      <c r="K341" s="174"/>
      <c r="L341" s="174"/>
      <c r="M341" s="174"/>
      <c r="N341" s="163"/>
      <c r="O341" s="163"/>
      <c r="P341" s="163"/>
      <c r="Q341" s="163"/>
      <c r="R341" s="163"/>
      <c r="S341" s="163"/>
      <c r="T341" s="164"/>
      <c r="U341" s="163"/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106</v>
      </c>
      <c r="AF341" s="153">
        <v>0</v>
      </c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5">
      <c r="A342" s="154"/>
      <c r="B342" s="160"/>
      <c r="C342" s="197" t="s">
        <v>126</v>
      </c>
      <c r="D342" s="165"/>
      <c r="E342" s="171"/>
      <c r="F342" s="174"/>
      <c r="G342" s="174"/>
      <c r="H342" s="174"/>
      <c r="I342" s="174"/>
      <c r="J342" s="174"/>
      <c r="K342" s="174"/>
      <c r="L342" s="174"/>
      <c r="M342" s="174"/>
      <c r="N342" s="163"/>
      <c r="O342" s="163"/>
      <c r="P342" s="163"/>
      <c r="Q342" s="163"/>
      <c r="R342" s="163"/>
      <c r="S342" s="163"/>
      <c r="T342" s="164"/>
      <c r="U342" s="163"/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 t="s">
        <v>106</v>
      </c>
      <c r="AF342" s="153">
        <v>0</v>
      </c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outlineLevel="1" x14ac:dyDescent="0.25">
      <c r="A343" s="154"/>
      <c r="B343" s="160"/>
      <c r="C343" s="197" t="s">
        <v>335</v>
      </c>
      <c r="D343" s="165"/>
      <c r="E343" s="171">
        <v>25</v>
      </c>
      <c r="F343" s="174"/>
      <c r="G343" s="174"/>
      <c r="H343" s="174"/>
      <c r="I343" s="174"/>
      <c r="J343" s="174"/>
      <c r="K343" s="174"/>
      <c r="L343" s="174"/>
      <c r="M343" s="174"/>
      <c r="N343" s="163"/>
      <c r="O343" s="163"/>
      <c r="P343" s="163"/>
      <c r="Q343" s="163"/>
      <c r="R343" s="163"/>
      <c r="S343" s="163"/>
      <c r="T343" s="164"/>
      <c r="U343" s="163"/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 t="s">
        <v>106</v>
      </c>
      <c r="AF343" s="153">
        <v>0</v>
      </c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5">
      <c r="A344" s="154"/>
      <c r="B344" s="160"/>
      <c r="C344" s="197" t="s">
        <v>336</v>
      </c>
      <c r="D344" s="165"/>
      <c r="E344" s="171">
        <v>15</v>
      </c>
      <c r="F344" s="174"/>
      <c r="G344" s="174"/>
      <c r="H344" s="174"/>
      <c r="I344" s="174"/>
      <c r="J344" s="174"/>
      <c r="K344" s="174"/>
      <c r="L344" s="174"/>
      <c r="M344" s="174"/>
      <c r="N344" s="163"/>
      <c r="O344" s="163"/>
      <c r="P344" s="163"/>
      <c r="Q344" s="163"/>
      <c r="R344" s="163"/>
      <c r="S344" s="163"/>
      <c r="T344" s="164"/>
      <c r="U344" s="16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 t="s">
        <v>106</v>
      </c>
      <c r="AF344" s="153">
        <v>0</v>
      </c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outlineLevel="1" x14ac:dyDescent="0.25">
      <c r="A345" s="154"/>
      <c r="B345" s="160"/>
      <c r="C345" s="198" t="s">
        <v>111</v>
      </c>
      <c r="D345" s="166"/>
      <c r="E345" s="172">
        <v>40</v>
      </c>
      <c r="F345" s="174"/>
      <c r="G345" s="174"/>
      <c r="H345" s="174"/>
      <c r="I345" s="174"/>
      <c r="J345" s="174"/>
      <c r="K345" s="174"/>
      <c r="L345" s="174"/>
      <c r="M345" s="174"/>
      <c r="N345" s="163"/>
      <c r="O345" s="163"/>
      <c r="P345" s="163"/>
      <c r="Q345" s="163"/>
      <c r="R345" s="163"/>
      <c r="S345" s="163"/>
      <c r="T345" s="164"/>
      <c r="U345" s="163"/>
      <c r="V345" s="153"/>
      <c r="W345" s="153"/>
      <c r="X345" s="153"/>
      <c r="Y345" s="153"/>
      <c r="Z345" s="153"/>
      <c r="AA345" s="153"/>
      <c r="AB345" s="153"/>
      <c r="AC345" s="153"/>
      <c r="AD345" s="153"/>
      <c r="AE345" s="153" t="s">
        <v>106</v>
      </c>
      <c r="AF345" s="153">
        <v>1</v>
      </c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outlineLevel="1" x14ac:dyDescent="0.25">
      <c r="A346" s="154">
        <v>59</v>
      </c>
      <c r="B346" s="160" t="s">
        <v>337</v>
      </c>
      <c r="C346" s="196" t="s">
        <v>338</v>
      </c>
      <c r="D346" s="162" t="s">
        <v>119</v>
      </c>
      <c r="E346" s="170">
        <v>55</v>
      </c>
      <c r="F346" s="175">
        <f>H346+J346</f>
        <v>0</v>
      </c>
      <c r="G346" s="174">
        <f>ROUND(E346*F346,2)</f>
        <v>0</v>
      </c>
      <c r="H346" s="175"/>
      <c r="I346" s="174">
        <f>ROUND(E346*H346,2)</f>
        <v>0</v>
      </c>
      <c r="J346" s="175"/>
      <c r="K346" s="174">
        <f>ROUND(E346*J346,2)</f>
        <v>0</v>
      </c>
      <c r="L346" s="174">
        <v>21</v>
      </c>
      <c r="M346" s="174">
        <f>G346*(1+L346/100)</f>
        <v>0</v>
      </c>
      <c r="N346" s="163">
        <v>2.4199999999999998E-3</v>
      </c>
      <c r="O346" s="163">
        <f>ROUND(E346*N346,5)</f>
        <v>0.1331</v>
      </c>
      <c r="P346" s="163">
        <v>0</v>
      </c>
      <c r="Q346" s="163">
        <f>ROUND(E346*P346,5)</f>
        <v>0</v>
      </c>
      <c r="R346" s="163"/>
      <c r="S346" s="163"/>
      <c r="T346" s="164">
        <v>0.05</v>
      </c>
      <c r="U346" s="163">
        <f>ROUND(E346*T346,2)</f>
        <v>2.75</v>
      </c>
      <c r="V346" s="153"/>
      <c r="W346" s="153"/>
      <c r="X346" s="153"/>
      <c r="Y346" s="153"/>
      <c r="Z346" s="153"/>
      <c r="AA346" s="153"/>
      <c r="AB346" s="153"/>
      <c r="AC346" s="153"/>
      <c r="AD346" s="153"/>
      <c r="AE346" s="153" t="s">
        <v>104</v>
      </c>
      <c r="AF346" s="153"/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</row>
    <row r="347" spans="1:60" ht="20.399999999999999" outlineLevel="1" x14ac:dyDescent="0.25">
      <c r="A347" s="154"/>
      <c r="B347" s="160"/>
      <c r="C347" s="197" t="s">
        <v>149</v>
      </c>
      <c r="D347" s="165"/>
      <c r="E347" s="171"/>
      <c r="F347" s="174"/>
      <c r="G347" s="174"/>
      <c r="H347" s="174"/>
      <c r="I347" s="174"/>
      <c r="J347" s="174"/>
      <c r="K347" s="174"/>
      <c r="L347" s="174"/>
      <c r="M347" s="174"/>
      <c r="N347" s="163"/>
      <c r="O347" s="163"/>
      <c r="P347" s="163"/>
      <c r="Q347" s="163"/>
      <c r="R347" s="163"/>
      <c r="S347" s="163"/>
      <c r="T347" s="164"/>
      <c r="U347" s="163"/>
      <c r="V347" s="153"/>
      <c r="W347" s="153"/>
      <c r="X347" s="153"/>
      <c r="Y347" s="153"/>
      <c r="Z347" s="153"/>
      <c r="AA347" s="153"/>
      <c r="AB347" s="153"/>
      <c r="AC347" s="153"/>
      <c r="AD347" s="153"/>
      <c r="AE347" s="153" t="s">
        <v>106</v>
      </c>
      <c r="AF347" s="153">
        <v>0</v>
      </c>
      <c r="AG347" s="153"/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outlineLevel="1" x14ac:dyDescent="0.25">
      <c r="A348" s="154"/>
      <c r="B348" s="160"/>
      <c r="C348" s="197" t="s">
        <v>126</v>
      </c>
      <c r="D348" s="165"/>
      <c r="E348" s="171"/>
      <c r="F348" s="174"/>
      <c r="G348" s="174"/>
      <c r="H348" s="174"/>
      <c r="I348" s="174"/>
      <c r="J348" s="174"/>
      <c r="K348" s="174"/>
      <c r="L348" s="174"/>
      <c r="M348" s="174"/>
      <c r="N348" s="163"/>
      <c r="O348" s="163"/>
      <c r="P348" s="163"/>
      <c r="Q348" s="163"/>
      <c r="R348" s="163"/>
      <c r="S348" s="163"/>
      <c r="T348" s="164"/>
      <c r="U348" s="163"/>
      <c r="V348" s="153"/>
      <c r="W348" s="153"/>
      <c r="X348" s="153"/>
      <c r="Y348" s="153"/>
      <c r="Z348" s="153"/>
      <c r="AA348" s="153"/>
      <c r="AB348" s="153"/>
      <c r="AC348" s="153"/>
      <c r="AD348" s="153"/>
      <c r="AE348" s="153" t="s">
        <v>106</v>
      </c>
      <c r="AF348" s="153">
        <v>0</v>
      </c>
      <c r="AG348" s="153"/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outlineLevel="1" x14ac:dyDescent="0.25">
      <c r="A349" s="154"/>
      <c r="B349" s="160"/>
      <c r="C349" s="197" t="s">
        <v>339</v>
      </c>
      <c r="D349" s="165"/>
      <c r="E349" s="171">
        <v>40</v>
      </c>
      <c r="F349" s="174"/>
      <c r="G349" s="174"/>
      <c r="H349" s="174"/>
      <c r="I349" s="174"/>
      <c r="J349" s="174"/>
      <c r="K349" s="174"/>
      <c r="L349" s="174"/>
      <c r="M349" s="174"/>
      <c r="N349" s="163"/>
      <c r="O349" s="163"/>
      <c r="P349" s="163"/>
      <c r="Q349" s="163"/>
      <c r="R349" s="163"/>
      <c r="S349" s="163"/>
      <c r="T349" s="164"/>
      <c r="U349" s="163"/>
      <c r="V349" s="153"/>
      <c r="W349" s="153"/>
      <c r="X349" s="153"/>
      <c r="Y349" s="153"/>
      <c r="Z349" s="153"/>
      <c r="AA349" s="153"/>
      <c r="AB349" s="153"/>
      <c r="AC349" s="153"/>
      <c r="AD349" s="153"/>
      <c r="AE349" s="153" t="s">
        <v>106</v>
      </c>
      <c r="AF349" s="153">
        <v>0</v>
      </c>
      <c r="AG349" s="153"/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outlineLevel="1" x14ac:dyDescent="0.25">
      <c r="A350" s="154"/>
      <c r="B350" s="160"/>
      <c r="C350" s="197" t="s">
        <v>340</v>
      </c>
      <c r="D350" s="165"/>
      <c r="E350" s="171">
        <v>15</v>
      </c>
      <c r="F350" s="174"/>
      <c r="G350" s="174"/>
      <c r="H350" s="174"/>
      <c r="I350" s="174"/>
      <c r="J350" s="174"/>
      <c r="K350" s="174"/>
      <c r="L350" s="174"/>
      <c r="M350" s="174"/>
      <c r="N350" s="163"/>
      <c r="O350" s="163"/>
      <c r="P350" s="163"/>
      <c r="Q350" s="163"/>
      <c r="R350" s="163"/>
      <c r="S350" s="163"/>
      <c r="T350" s="164"/>
      <c r="U350" s="163"/>
      <c r="V350" s="153"/>
      <c r="W350" s="153"/>
      <c r="X350" s="153"/>
      <c r="Y350" s="153"/>
      <c r="Z350" s="153"/>
      <c r="AA350" s="153"/>
      <c r="AB350" s="153"/>
      <c r="AC350" s="153"/>
      <c r="AD350" s="153"/>
      <c r="AE350" s="153" t="s">
        <v>106</v>
      </c>
      <c r="AF350" s="153">
        <v>0</v>
      </c>
      <c r="AG350" s="153"/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outlineLevel="1" x14ac:dyDescent="0.25">
      <c r="A351" s="185"/>
      <c r="B351" s="186"/>
      <c r="C351" s="200" t="s">
        <v>111</v>
      </c>
      <c r="D351" s="187"/>
      <c r="E351" s="188">
        <v>55</v>
      </c>
      <c r="F351" s="189"/>
      <c r="G351" s="189"/>
      <c r="H351" s="189"/>
      <c r="I351" s="189"/>
      <c r="J351" s="189"/>
      <c r="K351" s="189"/>
      <c r="L351" s="189"/>
      <c r="M351" s="189"/>
      <c r="N351" s="190"/>
      <c r="O351" s="190"/>
      <c r="P351" s="190"/>
      <c r="Q351" s="190"/>
      <c r="R351" s="190"/>
      <c r="S351" s="190"/>
      <c r="T351" s="191"/>
      <c r="U351" s="190"/>
      <c r="V351" s="153"/>
      <c r="W351" s="153"/>
      <c r="X351" s="153"/>
      <c r="Y351" s="153"/>
      <c r="Z351" s="153"/>
      <c r="AA351" s="153"/>
      <c r="AB351" s="153"/>
      <c r="AC351" s="153"/>
      <c r="AD351" s="153"/>
      <c r="AE351" s="153" t="s">
        <v>106</v>
      </c>
      <c r="AF351" s="153">
        <v>1</v>
      </c>
      <c r="AG351" s="153"/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x14ac:dyDescent="0.25">
      <c r="A352" s="6"/>
      <c r="B352" s="7" t="s">
        <v>341</v>
      </c>
      <c r="C352" s="201" t="s">
        <v>341</v>
      </c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AC352">
        <v>15</v>
      </c>
      <c r="AD352">
        <v>21</v>
      </c>
    </row>
    <row r="353" spans="1:31" x14ac:dyDescent="0.25">
      <c r="A353" s="192"/>
      <c r="B353" s="193" t="s">
        <v>28</v>
      </c>
      <c r="C353" s="202" t="s">
        <v>341</v>
      </c>
      <c r="D353" s="194"/>
      <c r="E353" s="194"/>
      <c r="F353" s="194"/>
      <c r="G353" s="195">
        <f>G8+G141+G147+G265+G269+G274+G280+G312+G322+G329</f>
        <v>0</v>
      </c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AC353">
        <f>SUMIF(L7:L351,AC352,G7:G351)</f>
        <v>0</v>
      </c>
      <c r="AD353">
        <f>SUMIF(L7:L351,AD352,G7:G351)</f>
        <v>0</v>
      </c>
      <c r="AE353" t="s">
        <v>342</v>
      </c>
    </row>
    <row r="354" spans="1:31" x14ac:dyDescent="0.25">
      <c r="A354" s="6"/>
      <c r="B354" s="7" t="s">
        <v>341</v>
      </c>
      <c r="C354" s="201" t="s">
        <v>341</v>
      </c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</row>
    <row r="355" spans="1:31" x14ac:dyDescent="0.25">
      <c r="A355" s="6"/>
      <c r="B355" s="7" t="s">
        <v>341</v>
      </c>
      <c r="C355" s="201" t="s">
        <v>341</v>
      </c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</row>
    <row r="356" spans="1:31" x14ac:dyDescent="0.25">
      <c r="A356" s="275" t="s">
        <v>343</v>
      </c>
      <c r="B356" s="275"/>
      <c r="C356" s="27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</row>
    <row r="357" spans="1:31" x14ac:dyDescent="0.25">
      <c r="A357" s="256"/>
      <c r="B357" s="257"/>
      <c r="C357" s="258"/>
      <c r="D357" s="257"/>
      <c r="E357" s="257"/>
      <c r="F357" s="257"/>
      <c r="G357" s="259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AE357" t="s">
        <v>344</v>
      </c>
    </row>
    <row r="358" spans="1:31" x14ac:dyDescent="0.25">
      <c r="A358" s="260"/>
      <c r="B358" s="261"/>
      <c r="C358" s="262"/>
      <c r="D358" s="261"/>
      <c r="E358" s="261"/>
      <c r="F358" s="261"/>
      <c r="G358" s="263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</row>
    <row r="359" spans="1:31" x14ac:dyDescent="0.25">
      <c r="A359" s="260"/>
      <c r="B359" s="261"/>
      <c r="C359" s="262"/>
      <c r="D359" s="261"/>
      <c r="E359" s="261"/>
      <c r="F359" s="261"/>
      <c r="G359" s="263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</row>
    <row r="360" spans="1:31" x14ac:dyDescent="0.25">
      <c r="A360" s="260"/>
      <c r="B360" s="261"/>
      <c r="C360" s="262"/>
      <c r="D360" s="261"/>
      <c r="E360" s="261"/>
      <c r="F360" s="261"/>
      <c r="G360" s="263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</row>
    <row r="361" spans="1:31" x14ac:dyDescent="0.25">
      <c r="A361" s="264"/>
      <c r="B361" s="265"/>
      <c r="C361" s="266"/>
      <c r="D361" s="265"/>
      <c r="E361" s="265"/>
      <c r="F361" s="265"/>
      <c r="G361" s="267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</row>
    <row r="362" spans="1:31" x14ac:dyDescent="0.25">
      <c r="A362" s="6"/>
      <c r="B362" s="7" t="s">
        <v>341</v>
      </c>
      <c r="C362" s="201" t="s">
        <v>341</v>
      </c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</row>
    <row r="363" spans="1:31" x14ac:dyDescent="0.25">
      <c r="C363" s="203"/>
      <c r="AE363" t="s">
        <v>345</v>
      </c>
    </row>
  </sheetData>
  <sheetProtection algorithmName="SHA-512" hashValue="MHNFEV+tHVrPtpSLP0L5sRGlQQVbmswuL1rNfQmvjc8sMJ3cu9QjYh2TKZSspFYHx5ScBblDQuWFX2txvyIDDg==" saltValue="CT4u4k5a3oHow7Czx2imUg==" spinCount="100000" sheet="1" objects="1" scenarios="1"/>
  <mergeCells count="6">
    <mergeCell ref="A357:G361"/>
    <mergeCell ref="A1:G1"/>
    <mergeCell ref="C2:G2"/>
    <mergeCell ref="C3:G3"/>
    <mergeCell ref="C4:G4"/>
    <mergeCell ref="A356:C356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2023-03-13T22:36:29Z</dcterms:modified>
</cp:coreProperties>
</file>